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mkeventdesign.sharepoint.com/sites/MK-Eventdesign/Freigegebene Dokumente/01 Aufträge/02 Feuerwerk/2024/A_241229_Silvesterverkauf/"/>
    </mc:Choice>
  </mc:AlternateContent>
  <xr:revisionPtr revIDLastSave="790" documentId="8_{6FF6DC25-39CA-4DE8-865B-53C020EDD438}" xr6:coauthVersionLast="47" xr6:coauthVersionMax="47" xr10:uidLastSave="{2E468149-6855-438F-A5B1-3BBC29526CF1}"/>
  <bookViews>
    <workbookView xWindow="-120" yWindow="-120" windowWidth="29040" windowHeight="15720" xr2:uid="{60EEF5D1-74A5-4B58-9C63-130EE7727329}"/>
  </bookViews>
  <sheets>
    <sheet name="Auslag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9" i="1" l="1"/>
  <c r="E290" i="1" s="1"/>
  <c r="A56" i="1"/>
  <c r="B199" i="1"/>
  <c r="B226" i="1"/>
  <c r="H195" i="1"/>
  <c r="H197" i="1"/>
  <c r="H187" i="1"/>
  <c r="H185" i="1"/>
  <c r="H183" i="1"/>
  <c r="H181" i="1"/>
  <c r="H203" i="1"/>
  <c r="H205" i="1"/>
  <c r="H207" i="1"/>
  <c r="H154" i="1"/>
  <c r="H138" i="1"/>
  <c r="H136" i="1"/>
  <c r="H130" i="1"/>
  <c r="H126" i="1"/>
  <c r="H122" i="1"/>
  <c r="H114" i="1"/>
  <c r="H106" i="1"/>
  <c r="H94" i="1"/>
  <c r="H96" i="1"/>
  <c r="H98" i="1"/>
  <c r="H90" i="1"/>
  <c r="H80" i="1"/>
  <c r="H74" i="1"/>
  <c r="H72" i="1"/>
  <c r="H68" i="1"/>
  <c r="H66" i="1"/>
  <c r="H56" i="1"/>
  <c r="H150" i="1"/>
  <c r="H52" i="1"/>
  <c r="H128" i="1"/>
  <c r="H222" i="1"/>
  <c r="H189" i="1"/>
  <c r="H191" i="1"/>
  <c r="H193" i="1"/>
  <c r="H242" i="1"/>
  <c r="H243" i="1"/>
  <c r="H244" i="1"/>
  <c r="H245" i="1"/>
  <c r="H120" i="1"/>
  <c r="H110" i="1"/>
  <c r="H62" i="1"/>
  <c r="H64" i="1"/>
  <c r="H54" i="1"/>
  <c r="H50" i="1"/>
  <c r="A36" i="1"/>
  <c r="A37" i="1" s="1"/>
  <c r="A38" i="1" s="1"/>
  <c r="A39" i="1" s="1"/>
  <c r="A40" i="1" s="1"/>
  <c r="A41" i="1" s="1"/>
  <c r="A42" i="1" s="1"/>
  <c r="A48" i="1" s="1"/>
  <c r="A50" i="1" s="1"/>
  <c r="H36" i="1"/>
  <c r="H250" i="1"/>
  <c r="H251" i="1"/>
  <c r="H252" i="1"/>
  <c r="H253" i="1"/>
  <c r="H254" i="1"/>
  <c r="H264" i="1"/>
  <c r="H209" i="1" l="1"/>
  <c r="H246" i="1"/>
  <c r="H170" i="1"/>
  <c r="H156" i="1"/>
  <c r="H118" i="1"/>
  <c r="H58" i="1"/>
  <c r="H60" i="1"/>
  <c r="H70" i="1"/>
  <c r="A177" i="1" l="1"/>
  <c r="A216" i="1" s="1"/>
  <c r="A217" i="1" s="1"/>
  <c r="A218" i="1" s="1"/>
  <c r="A219" i="1" s="1"/>
  <c r="A220" i="1" s="1"/>
  <c r="A221" i="1" s="1"/>
  <c r="A222" i="1" s="1"/>
  <c r="A223" i="1" s="1"/>
  <c r="A224" i="1" s="1"/>
  <c r="A225" i="1" s="1"/>
  <c r="A231" i="1" s="1"/>
  <c r="G8" i="1"/>
  <c r="B288" i="1"/>
  <c r="B286" i="1"/>
  <c r="B210" i="1"/>
  <c r="B292" i="1" s="1"/>
  <c r="B291" i="1"/>
  <c r="B293" i="1"/>
  <c r="F9" i="1"/>
  <c r="G12" i="1"/>
  <c r="G11" i="1"/>
  <c r="G7" i="1"/>
  <c r="H265" i="1"/>
  <c r="H263" i="1"/>
  <c r="H262" i="1"/>
  <c r="H255" i="1"/>
  <c r="H256" i="1"/>
  <c r="H257" i="1"/>
  <c r="H258" i="1"/>
  <c r="H259" i="1"/>
  <c r="H260" i="1"/>
  <c r="H261" i="1"/>
  <c r="H236" i="1"/>
  <c r="H235" i="1"/>
  <c r="H234" i="1"/>
  <c r="H233" i="1"/>
  <c r="H232" i="1"/>
  <c r="H231" i="1"/>
  <c r="H225" i="1"/>
  <c r="H224" i="1"/>
  <c r="H223" i="1"/>
  <c r="H221" i="1"/>
  <c r="H220" i="1"/>
  <c r="H219" i="1"/>
  <c r="H218" i="1"/>
  <c r="H217" i="1"/>
  <c r="H216" i="1"/>
  <c r="H215" i="1"/>
  <c r="H210" i="1"/>
  <c r="H179" i="1"/>
  <c r="H177" i="1"/>
  <c r="H168" i="1"/>
  <c r="H166" i="1"/>
  <c r="H164" i="1"/>
  <c r="H162" i="1"/>
  <c r="H160" i="1"/>
  <c r="H158" i="1"/>
  <c r="H148" i="1"/>
  <c r="H146" i="1"/>
  <c r="H144" i="1"/>
  <c r="H142" i="1"/>
  <c r="H140" i="1"/>
  <c r="H134" i="1"/>
  <c r="H132" i="1"/>
  <c r="H124" i="1"/>
  <c r="H116" i="1"/>
  <c r="H112" i="1"/>
  <c r="H108" i="1"/>
  <c r="H104" i="1"/>
  <c r="H102" i="1"/>
  <c r="H100" i="1"/>
  <c r="H92" i="1"/>
  <c r="H88" i="1"/>
  <c r="H86" i="1"/>
  <c r="H84" i="1"/>
  <c r="H82" i="1"/>
  <c r="H78" i="1"/>
  <c r="H76" i="1"/>
  <c r="H48" i="1"/>
  <c r="H42" i="1"/>
  <c r="H41" i="1"/>
  <c r="H40" i="1"/>
  <c r="H39" i="1"/>
  <c r="H38" i="1"/>
  <c r="H37" i="1"/>
  <c r="H35" i="1"/>
  <c r="B289" i="1"/>
  <c r="H43" i="1" l="1"/>
  <c r="H226" i="1"/>
  <c r="C291" i="1" s="1"/>
  <c r="H237" i="1"/>
  <c r="H172" i="1"/>
  <c r="H266" i="1"/>
  <c r="C293" i="1"/>
  <c r="C292" i="1"/>
  <c r="A232" i="1" l="1"/>
  <c r="A233" i="1" s="1"/>
  <c r="A234" i="1" s="1"/>
  <c r="A235" i="1" s="1"/>
  <c r="A236" i="1" s="1"/>
  <c r="A242" i="1" s="1"/>
  <c r="A243" i="1" s="1"/>
  <c r="A244" i="1" s="1"/>
  <c r="A245" i="1" s="1"/>
  <c r="A251" i="1" s="1"/>
  <c r="A252" i="1" s="1"/>
  <c r="A253" i="1" s="1"/>
  <c r="A254" i="1" s="1"/>
  <c r="A255" i="1" s="1"/>
  <c r="A256" i="1" s="1"/>
  <c r="A257" i="1" s="1"/>
  <c r="A258" i="1" s="1"/>
  <c r="A259" i="1" s="1"/>
  <c r="A260" i="1" s="1"/>
  <c r="A261" i="1" s="1"/>
  <c r="A262" i="1" s="1"/>
  <c r="A263" i="1" s="1"/>
  <c r="A264" i="1" s="1"/>
  <c r="A265" i="1" s="1"/>
  <c r="B294" i="1"/>
  <c r="C294" i="1"/>
  <c r="B295" i="1"/>
  <c r="C295" i="1"/>
  <c r="C296" i="1" l="1"/>
  <c r="B296" i="1"/>
</calcChain>
</file>

<file path=xl/sharedStrings.xml><?xml version="1.0" encoding="utf-8"?>
<sst xmlns="http://schemas.openxmlformats.org/spreadsheetml/2006/main" count="733" uniqueCount="336">
  <si>
    <t>Bestellung</t>
  </si>
  <si>
    <t>Ihre Daten:</t>
  </si>
  <si>
    <t>Name:</t>
  </si>
  <si>
    <t>Vorname:</t>
  </si>
  <si>
    <t>Straße &amp; Hausnummer:</t>
  </si>
  <si>
    <t>PLZ:</t>
  </si>
  <si>
    <t>Ort:</t>
  </si>
  <si>
    <t>Datum:</t>
  </si>
  <si>
    <t>Anzündmittel</t>
  </si>
  <si>
    <t>Nr.</t>
  </si>
  <si>
    <t>Anzahl</t>
  </si>
  <si>
    <t>Hersteller</t>
  </si>
  <si>
    <t>Artikel</t>
  </si>
  <si>
    <t>NEM</t>
  </si>
  <si>
    <t>Kat.</t>
  </si>
  <si>
    <t>Preis</t>
  </si>
  <si>
    <t>Summe</t>
  </si>
  <si>
    <t>Blackboxx</t>
  </si>
  <si>
    <t>Visco grün, ca.30s/m, 10m</t>
  </si>
  <si>
    <t>P1</t>
  </si>
  <si>
    <t>Wano</t>
  </si>
  <si>
    <t>Anzündlitze gelb, 18-28 sek/Meter</t>
  </si>
  <si>
    <t>Anzündlitze rot, 8-12 sek/Meter</t>
  </si>
  <si>
    <t>Brückenanzünder 35cm, 200 Stk.</t>
  </si>
  <si>
    <t>Brückenanzünder 100cm, 50 Stk.</t>
  </si>
  <si>
    <t>Brückenanzünder 500 cm, 25 Stk.</t>
  </si>
  <si>
    <t>Batteriefeuerwerk</t>
  </si>
  <si>
    <t>Barbarossa</t>
  </si>
  <si>
    <t>463g</t>
  </si>
  <si>
    <t>F2</t>
  </si>
  <si>
    <t>VIDEO</t>
  </si>
  <si>
    <t>F3</t>
  </si>
  <si>
    <t>Diva Liga</t>
  </si>
  <si>
    <t>498g</t>
  </si>
  <si>
    <t>490g</t>
  </si>
  <si>
    <t>Bombuster</t>
  </si>
  <si>
    <t>Boosterblume</t>
  </si>
  <si>
    <t>142g</t>
  </si>
  <si>
    <t>Dock 12</t>
  </si>
  <si>
    <t>132g</t>
  </si>
  <si>
    <t>Eissphinx</t>
  </si>
  <si>
    <t>112g</t>
  </si>
  <si>
    <t>Elysis</t>
  </si>
  <si>
    <t>434g</t>
  </si>
  <si>
    <t>Epsilon</t>
  </si>
  <si>
    <t>227g</t>
  </si>
  <si>
    <t>Erlkönig</t>
  </si>
  <si>
    <t>486g</t>
  </si>
  <si>
    <t>Erzengel</t>
  </si>
  <si>
    <t>329g</t>
  </si>
  <si>
    <t>Flitz Blitz</t>
  </si>
  <si>
    <t>Glamour</t>
  </si>
  <si>
    <t>341g</t>
  </si>
  <si>
    <t>Gloria Coloria</t>
  </si>
  <si>
    <t>Heyloo</t>
  </si>
  <si>
    <t>Knallbär</t>
  </si>
  <si>
    <t>136g</t>
  </si>
  <si>
    <t>Lava Rain</t>
  </si>
  <si>
    <t>Light Night</t>
  </si>
  <si>
    <t>Manga</t>
  </si>
  <si>
    <t>476g</t>
  </si>
  <si>
    <t>Nexus</t>
  </si>
  <si>
    <t>182g</t>
  </si>
  <si>
    <t>Nymphis</t>
  </si>
  <si>
    <t>253g</t>
  </si>
  <si>
    <t>Rápido</t>
  </si>
  <si>
    <t>Schlossgeist</t>
  </si>
  <si>
    <t>207g</t>
  </si>
  <si>
    <t>Supra</t>
  </si>
  <si>
    <t>491g</t>
  </si>
  <si>
    <t>Süßes Gift</t>
  </si>
  <si>
    <t>Süßes Violett trifft auf giftiges Grün - eine Kombination aus Dahliensternen in knalligem Grün und leuchtendem Violett, umhüllt von einer Wolke aus berauschendem Goldflimmer und immer mit Kometenaufstieg in Violett</t>
  </si>
  <si>
    <t>Spectris</t>
  </si>
  <si>
    <t>Symphonie</t>
  </si>
  <si>
    <t>Titanica</t>
  </si>
  <si>
    <t>Vaporizer</t>
  </si>
  <si>
    <t>25g</t>
  </si>
  <si>
    <t>Venom</t>
  </si>
  <si>
    <t>241g</t>
  </si>
  <si>
    <t>Vogelschreck</t>
  </si>
  <si>
    <t>250g</t>
  </si>
  <si>
    <t>Wolke 7</t>
  </si>
  <si>
    <t>Zwielicht</t>
  </si>
  <si>
    <t>Batterieverbund</t>
  </si>
  <si>
    <t xml:space="preserve"> </t>
  </si>
  <si>
    <t xml:space="preserve"> 2</t>
  </si>
  <si>
    <t xml:space="preserve"> 3</t>
  </si>
  <si>
    <t xml:space="preserve"> 4</t>
  </si>
  <si>
    <t xml:space="preserve"> 5</t>
  </si>
  <si>
    <t xml:space="preserve"> 6</t>
  </si>
  <si>
    <t xml:space="preserve"> 7</t>
  </si>
  <si>
    <t xml:space="preserve"> 8</t>
  </si>
  <si>
    <t>Pyrospektakel Level 1</t>
  </si>
  <si>
    <t>961g</t>
  </si>
  <si>
    <t>Raketen</t>
  </si>
  <si>
    <t>Bengalische Effekte &amp; Leuchtfeuerwerk</t>
  </si>
  <si>
    <t>102g</t>
  </si>
  <si>
    <t>T1</t>
  </si>
  <si>
    <t>Bengaltopf XXL Gelb</t>
  </si>
  <si>
    <t>72g</t>
  </si>
  <si>
    <t>Bengaltopf XXL Grün</t>
  </si>
  <si>
    <t>97g</t>
  </si>
  <si>
    <t>Bengaltopf XXL Purpur</t>
  </si>
  <si>
    <t>67g</t>
  </si>
  <si>
    <t>Bengaltopf XXL Rot</t>
  </si>
  <si>
    <t>80g</t>
  </si>
  <si>
    <t>Ultralux Grün</t>
  </si>
  <si>
    <t>175g</t>
  </si>
  <si>
    <t>Ultralux Gelb</t>
  </si>
  <si>
    <t>Fontänen und Vulkane</t>
  </si>
  <si>
    <t>Zink/Bugano</t>
  </si>
  <si>
    <t>Vulkan Azzuro</t>
  </si>
  <si>
    <t>400g</t>
  </si>
  <si>
    <t>Vulkan Magic Light</t>
  </si>
  <si>
    <t>Feuersäule No.1</t>
  </si>
  <si>
    <t>230g</t>
  </si>
  <si>
    <t>Böller und Knallartikel</t>
  </si>
  <si>
    <t>Funke</t>
  </si>
  <si>
    <t>Knallfrosch C</t>
  </si>
  <si>
    <t>10g</t>
  </si>
  <si>
    <t>Knallfrosch D</t>
  </si>
  <si>
    <t>12g</t>
  </si>
  <si>
    <t>45g</t>
  </si>
  <si>
    <t>75g</t>
  </si>
  <si>
    <t>Rauch und Nebel</t>
  </si>
  <si>
    <t>Rauchfackel rot, 5er Pack</t>
  </si>
  <si>
    <t>Rauchfackel grün, 5er Pack</t>
  </si>
  <si>
    <t>125g</t>
  </si>
  <si>
    <t>Rauchfackel blau, 5er Pack</t>
  </si>
  <si>
    <t>Rauchfackel orange, 5er Pack</t>
  </si>
  <si>
    <t>100g</t>
  </si>
  <si>
    <t>Rauchfackel gelb, 5er pack</t>
  </si>
  <si>
    <t>Rauchfackel purpur, 5er Pack</t>
  </si>
  <si>
    <t>90g</t>
  </si>
  <si>
    <t>Rauchfackel weiß, 5er Pack</t>
  </si>
  <si>
    <t>114g</t>
  </si>
  <si>
    <t>Rauchfackel schwarz, 5er Pack</t>
  </si>
  <si>
    <t>110g</t>
  </si>
  <si>
    <t>Ultrarauchtopf rot</t>
  </si>
  <si>
    <t>92g</t>
  </si>
  <si>
    <t>Ultrarauchtopf grün</t>
  </si>
  <si>
    <t>Ultrarauchtopf gelb</t>
  </si>
  <si>
    <t>Ultrarauchtopf orange</t>
  </si>
  <si>
    <t>83g</t>
  </si>
  <si>
    <t>Ultrarauchtopf blau</t>
  </si>
  <si>
    <t>111g</t>
  </si>
  <si>
    <t>Ultrarauchtopf purpur</t>
  </si>
  <si>
    <t>93g</t>
  </si>
  <si>
    <t>Ultrarauchtopf schwarz</t>
  </si>
  <si>
    <t>T2</t>
  </si>
  <si>
    <t>Ultrarauchtopf weiß</t>
  </si>
  <si>
    <t>Ihre persönlichen Wünsche</t>
  </si>
  <si>
    <t>Bestellnummer</t>
  </si>
  <si>
    <t>S1</t>
  </si>
  <si>
    <t>S2</t>
  </si>
  <si>
    <t>S3</t>
  </si>
  <si>
    <t>S4</t>
  </si>
  <si>
    <t>S5</t>
  </si>
  <si>
    <t>S6</t>
  </si>
  <si>
    <t>S7</t>
  </si>
  <si>
    <t>S8</t>
  </si>
  <si>
    <t>S9</t>
  </si>
  <si>
    <t>S10</t>
  </si>
  <si>
    <t>S11</t>
  </si>
  <si>
    <t>S12</t>
  </si>
  <si>
    <t>S13</t>
  </si>
  <si>
    <t>S14</t>
  </si>
  <si>
    <t>S15</t>
  </si>
  <si>
    <t>S16</t>
  </si>
  <si>
    <t>Zusammenfassung</t>
  </si>
  <si>
    <t>Gesamtsumme:</t>
  </si>
  <si>
    <t>Visco grün, ca.60s/m, 10m</t>
  </si>
  <si>
    <t>Tapematch 15m</t>
  </si>
  <si>
    <t>Bastard</t>
  </si>
  <si>
    <t>488g</t>
  </si>
  <si>
    <t>Bitcoin</t>
  </si>
  <si>
    <t>470g</t>
  </si>
  <si>
    <t>Camélia</t>
  </si>
  <si>
    <t>461g</t>
  </si>
  <si>
    <t>Cascade</t>
  </si>
  <si>
    <t>495g</t>
  </si>
  <si>
    <t>Hypnotica</t>
  </si>
  <si>
    <t>Lila Lena</t>
  </si>
  <si>
    <t>Schneeröschen</t>
  </si>
  <si>
    <t>Schwarze Witwe</t>
  </si>
  <si>
    <t>XL Verbund der Premiumklasse</t>
  </si>
  <si>
    <t>Groupie</t>
  </si>
  <si>
    <t>Alphatier</t>
  </si>
  <si>
    <t>Gefächerter Batterieverbund</t>
  </si>
  <si>
    <t>1302g</t>
  </si>
  <si>
    <t>991g</t>
  </si>
  <si>
    <t>Ultralux Rot</t>
  </si>
  <si>
    <t>160g</t>
  </si>
  <si>
    <t>Figurenlicht grün (25 Stück)</t>
  </si>
  <si>
    <t>Figurenlicht rot (25 Stück)</t>
  </si>
  <si>
    <t>Figurenlicht gelb (25 Stück)</t>
  </si>
  <si>
    <t>155g</t>
  </si>
  <si>
    <t>180g</t>
  </si>
  <si>
    <t>Vulkan Magic Light Gr. 7</t>
  </si>
  <si>
    <t>520g</t>
  </si>
  <si>
    <t>Vulkan No 7, Goldfunken</t>
  </si>
  <si>
    <t>Vulkan No 3, Colorsterne</t>
  </si>
  <si>
    <t>inkl. 19% MwSt.</t>
  </si>
  <si>
    <t>Bitte beachten Sie, dass wir umgezogen sind! Die Abholung ist nun nur noch in 77933 Lahr möglich. Eine Lieferung ist nach vorheriger Absprache möglich.</t>
  </si>
  <si>
    <t>Mythos</t>
  </si>
  <si>
    <t>Bängel</t>
  </si>
  <si>
    <t>Schnuckelchen</t>
  </si>
  <si>
    <t>Gerne beschaffen wir für Sie auf Wunsch weitere, hier nicht aufgeführte, Artikel aus dem Sortiment von Blackboxx, JGWB oder Zink. Hierzu füllen Sie bitte die Liste am Ende des Dokumentes aus. Wir setzen uns dann mit Ihnen in Verbindung und teilen Ihnen die Preise der Effekte mit.
Vielen Dank
- Das Team von MK Eventdesign -</t>
  </si>
  <si>
    <t>Blaulicht</t>
  </si>
  <si>
    <t>120g</t>
  </si>
  <si>
    <t>Blauer Komet mit Verwandlung zu strahlenden Goldflimmerkronen mit ultramarinblauen Sternen.
Kaliber 20mm, 16 Schuss, Brenndauer 20s</t>
  </si>
  <si>
    <t>Wunderschöne, gigantische Buketts aus Rotflimmer und blauen Sternen mit einem Zentrum aus Titangoldpalmen, sowie Grünflimmer mit blauen Sternen und Zentrum aus Titangoldpalmen. Alle Effekte mit Goldflimmer-Schweif aufsteigend und lautem Zerlegerknall
Kaliber 30mm, 25 Schuss, Brenndauer 60s</t>
  </si>
  <si>
    <t>Multi-Effekt Batterie mit einer Komposition aus Kokosnusspalmen mit Crackling, goldenen Titanpalmen mit blauen Sternenbuketts, Rotblinker mit Palmenzentrum, Königsbrokatkronen mit Spitzen in Grün &amp; Purpur, Silberblinker mit roter Dahlie und Silberpalmen zu Cracklingwolken und Feuertöpfen
Kaliber 25mm, 36 Schuss, Brenndauer 70s</t>
  </si>
  <si>
    <t>Farbprächtige Dahliensterne in Rot, Gelb und Lila, umhüllt von silbernen Blinksternen, kombiniert mit Dahliensternen in Purpur, Leuchtgrün und Lila in einer Goldflimmerwolke und untermalt von Kometensternen in Blau und Grün.
Kaliber 30mm, 16 Schuss, Brenndauer 30s</t>
  </si>
  <si>
    <t>Fächer-Performance Batterie aus Goldflimmer-Schweifkometen mit Verwandlung zu Gold flimmernden Kokosnusspalmen in einer Wolke aus Goldflimmerstaub und Purpur Sternen.
Kaliber 30mm, 25 Schuss, Brenndauer 25s</t>
  </si>
  <si>
    <t>Goldflimmerschweifkometen mit Verwandlung zu goldenen Corolla-Palmen umhüllt von farblich wechselnden Sternenbuketts in Blau, Rot, Purpur und Orange.
Kaliber 30mm, 25 Schuss, Brenndauer 35s</t>
  </si>
  <si>
    <t>Verschiedene Effekte in Fächern geschossen.
Kaliber 20mm + 25mm, 56 Schuss, Brenndauer 30s</t>
  </si>
  <si>
    <t>Verschiedene leise Effekte in Fächern geschossen. 
Kaliber 20mm + 25mm, 40 Schuss, Brenndauer 30s</t>
  </si>
  <si>
    <t>Danger Ranger</t>
  </si>
  <si>
    <t>229g</t>
  </si>
  <si>
    <t>Das Ding</t>
  </si>
  <si>
    <t>Gigantische Weidenbuketts aus leicht blinkenden Goldstaubwedeln mit Cracklingspitzen, hintermalt von Buketts aus tieflauen Sternen mit knallroten Dahlien. Der Aufstieg erfolgt immer mit langen, fetten Blinkschweifkometen in Rot-Weiß und alle Buketts zerlegen mit heftigem Blitzknall
Kaliber 30mm, 25 Schuss, Brenndauer 50s</t>
  </si>
  <si>
    <t>Performance Fächer-Batterie aus Goldflimmer-Chrysanthemen mit Purpur Dahlie und Goldflimmerschweifaufstieg, geschossen im Zick-Zack Fächer, gefolgt von einem Fächer aus Goldflimmerschweifkometen mit Verwandlung zu blauen Päonien in einer Goldflimmerwolke, danach wieder ein Zick-Zack Abschuss von Crossette-Kometen in Gelb und Purpur. Den Abschluss bildet ein Fächer aus großkalibrigen Goldpalmenbuketts in blauem Sternzentrum, kombiniert mit Titangold-Feuertöpfen und blauen Kometen.
Kaliber 20 + 25 + 30mm, 44 Schuss, Brenndauer 30s</t>
  </si>
  <si>
    <t>Drama Queen</t>
  </si>
  <si>
    <t>493g</t>
  </si>
  <si>
    <t>Fächerbatterie mit abwechslungsreichen Effekten.
Kaliber 20 + 25mm, 56 Schuss, Brenndauer 45s</t>
  </si>
  <si>
    <t>Drummer Hammer</t>
  </si>
  <si>
    <t>5er Fächer aus roten Strobe-Kometen mit Mehrfachverwandlung von zweifarbigen Dahlien-Buketts zu Snow Flake Wolken.
Kaliber 30mm, 25 Schuss, Brenndauer 20s</t>
  </si>
  <si>
    <t>Riesige, Gold flimmernde Brokatkronen, kombiniert mit eiskalten, silbernen Blinksternen
Kaliber 25mm, 10 Schuss, Brenndauer 20s</t>
  </si>
  <si>
    <t>Gold flimmernde Brokatkronenbuketts mit roten Spitzen und Goldschweif aufsteigend.
Kaliber 25mm, 10 Schuss, Brenndauer 20s</t>
  </si>
  <si>
    <t>410g</t>
  </si>
  <si>
    <t>El Coolio</t>
  </si>
  <si>
    <t>V-Fächer aus Farbkometen in Grün und Orange, darüber große Buketts aus Silberfunkenblüten, begleitet von farbenprächtigen Dahliensternen in Purpur und Grün auf der rechten sowie Orange und Grün auf der linken Seite.
Kaliber 30mm, 20 Schuss, Brenndauer 15s</t>
  </si>
  <si>
    <t>1.Silberne Knisterkometen zu roten Blinksternen in einem Schwarm aus Silberfischen - geschossen im Z-Fächer.
2.Golden Palmschweifkometen zu Goldwasserfällen mit blauer Spitze, kombiniert mit rotem Blütenregen in blauem Sternenbukett - im Z-Fächer.
3.Goldflimmerschweifkometen zu Brokatwasserfällen mit Purpur Spitze, kombiniert mit grünem Blütenregen in blauem Sternenbukett - im 9er Fächer.
4.Rote Kometen und Brokatschweif zu goldenen Crackling-Blüten, kombiniert mit rotem Blütenregen in blauem Sternenbukett - im 9er Fächer.
Kaliber 20mm, 54 Schuss, Brenndauer 30s</t>
  </si>
  <si>
    <t>Große Goldflimmer-Feuertöpfe mit roten Sternen in der unteren Ebene, darüber rote Dahlien-Buketts mit Brokatpalmen-Zentrum.
Kaliber 30mm, 13 Schuss, Brenndauer 20s</t>
  </si>
  <si>
    <t>Palmenwedel in Rotflimmer und Goldflimmer, kombiniert mit Sternenbuketts in Blau mit Grünflimmer oder Blau mit Knistersternen. Der Aufstieg wird immer begleitet von Flimmerschweifkometen in Rot oder Gold.
Kaliber 30 mm, 25 Schuss, Brenndauer 50s</t>
  </si>
  <si>
    <t>Große Titangoldweiden, kombiniert mit kräftigen Rotblinkern, sowie Titangoldweiden, kombiniert mit blauen Päonien. Die Effekte werden jeweils abwechselnd im 5er Fächer geschossen, immer mit Silberblinker-Feuertöpfen in der unteren Ebene 
Kaliber 30mm, 25 Schuss, Brenndauer 22s</t>
  </si>
  <si>
    <t>Erzschlag</t>
  </si>
  <si>
    <t>Im 3er Fächer geschossene Silberschweifwirbel mit Verwandlung zu Goldfunkenpalmen mit Sternenwolken in Blau, Gelb, Rot, Leuchtgrün, Orange und Purpur mit Rotflimmer.
Kaliber 30mm, 21 Schuss, Brenndauer 20s</t>
  </si>
  <si>
    <t>Riesige Brokat-Feuertöpfe mit blauen Spitzen in der unteren Ebene, darüber große, silberne Pusteblumen-Buketts mit rotem Komet aufsteigend
Kaliber 30mm, 13 Schuss, Brenndauer 25s</t>
  </si>
  <si>
    <t>Flotter Dreier No. 1</t>
  </si>
  <si>
    <t>Flotter Dreier No. 2</t>
  </si>
  <si>
    <t>Flotter Dreier No. 3</t>
  </si>
  <si>
    <t>483g</t>
  </si>
  <si>
    <t>3er Fächer mit Wechsel-Effekt. Fächer aus Brokatfeuertöpfen und Farbkometen mit Verwandlung zu Brokatpalmen in blauer Päonie, kombiniert mit farbig wechselnden Dahlien in blauer Päonie.
Kaliber 30mm, 21 Schuss, Brenndauer 25s</t>
  </si>
  <si>
    <t>Performance-Fächer aus Rotflimmer-Feuertöpfen, durchzogen von Titangold-Schweifkometen mit Verwandlung zu Titangoldpalmen mittig und Rotblinker mit violetten Sternen an den Außenseiten. Abschuss im W-Fächer.
Kaliber 30mm, 21 Schuss, Brenndauer 25s</t>
  </si>
  <si>
    <t>Performance-Fächer aus Crackling Ball-Feuertöpfen, durchzogen von Silberschweifkometen und mit Verwandlung zu Crackling Balls mit violetter Dahlie mittig und Crackling Balls mit roter Dahlie an den Außenseiten, Abschuss im W-Fächer und mit schneller Schlusssequenz.
Kaliber 30mm, 21 Schuss, Brenndauer 25s</t>
  </si>
  <si>
    <t>473g</t>
  </si>
  <si>
    <t>Große Goldflimmerkronen mit farbigen Verwandlungs-Spitzen in Rot, Blau, Leucht-Grün, Purpur, Orange und Grünblinker. Mit Goldflimmerschweif aufsteigend.
Kaliber 25mm, 36 Schuss, Brenndauer 45s</t>
  </si>
  <si>
    <t>Freimaurer</t>
  </si>
  <si>
    <t>Glamouröse Schönheit aus raffinierten Farb- und Blinkstern-Kombinationen: 1. Sternenbuketts in Violett mit grünen Blinksternen; 2.Goldflimmersterne mit grünen Blinksternen; 3.Rotflimmer mit silbernen Blinksternen; 4.Purpur Dahlie mit silbernen Blinksternen; 5.gelbe Dahlie mit Rotflimmersternen - alle Effekte mit farbigem Kometenaufstieg.
Kaliber 25 mm, 25 Schuss, Brenndauer 45s</t>
  </si>
  <si>
    <t>Ein farbenprächtiges Potpourri aus Sternenbuketts in den Farbkombinationen 1.Purpur-Grün-Gelb, 2.Rot-Blau-Gelb, 3.Blau-Grün-Purpur, im Anschluss gefolgt von 4.neon grüner Dahlie mit Purpur Sternen und 5.leuchtend roter Dahlie mit blauen Sternen - alle Effekte mit buntem Kometenaufstieg
Kaliber 25 mm, 25 Schuss, Brenndauer 25s</t>
  </si>
  <si>
    <t>Graviton</t>
  </si>
  <si>
    <t>Crossette-Sterne mit Verwandlung von Gold zu Rot
Kaliber 25mm, 28 Schuss, Brenndauer 15s</t>
  </si>
  <si>
    <t>Riesige Brokat-Feuertöpfe mit blauen Spitzen in der unteren Ebene, darüber große Goldcracklingpalmen mit langem Rotflimmerschweif aufsteigend
Kaliber 30mm, 13 Schuss, Brenndauer 25s</t>
  </si>
  <si>
    <t>Gold flimmernde Kokosnusspalmen, umgeben von Rotflimmersternen und mit Schweif aus flimmerndem Titangold aufsteigend
Kaliber 25mm, 10 Schuss, Brenndauer 25s</t>
  </si>
  <si>
    <t>Rotblinker in tiefblauen Sternenbuketts, gefolgt von Grünblinker mit Dahlien in kräftigen Purpur und Silberschweifkometen zu Silberblinker mit roten Dahlienbuketts
Kaliber 20mm, 15 Schuss, Brenndauer 25s</t>
  </si>
  <si>
    <t>Ladykiller</t>
  </si>
  <si>
    <t>Performance Fächerbatterie mit steigender Intensität.
Kaliber 25mm + 30mm, 35 Schuss, Brenndauer 35s</t>
  </si>
  <si>
    <t>V-Fächer aus Goldschweifkometen mit Verwandlung zu Titangold-Wasserfällen und roten Crossette-Sternen.
Kaliber 25mm, 28 Schuss, Brenndauer 15s</t>
  </si>
  <si>
    <t>Multi-Effekt Batterie aus silbernen Knisterkometen mit Verwandlung zu silbernen Knisterpalmen in blauen Sternenbuketts, gefolgt von Silberschweifkometen mit Verwandlung zu silbernen Kokosnusspalmen in Goldblinkerwolke, Purpur Kometen mit Verwandlung zu Weißblinker-Weiden mit Purpur Sternen, goldene Kokosnusspalmen mit Rotblinker und gelbem Kometenaufstieg und Silberschweifkometen zu Silbercrackling-Weiden mit bunten Spitzen.
Kaliber 25mm, 25 Schuss, Brenndauer 45s</t>
  </si>
  <si>
    <t>Fette, glitzernde Goldstaub-Palmenwedel, umgeben von Lila Blinksternen. Alle Effekte steigen mit langziehenden und fülligen Schweifsternkometen in Bronzeflimmer auf und zerlegen mit lautem Blitzknall.
Kaliber 30mm, 25 Schuss, Brenndauer 45s</t>
  </si>
  <si>
    <t>Lockstoff</t>
  </si>
  <si>
    <t>Rote Schweifkometen verwandeln zu silbernen Kokosnusspalmen in einer rot-blauen Dahlie. Abschuss immer im 6er Fächer.
Kaliber 30mm, 24 Schuss, Brenndauer 15s</t>
  </si>
  <si>
    <t>Ein farblich perfekt aufeinander abgestimmtes Crossette-Potpourrie in Kombination mit fallendem Blütenregen in abwechselnden Farben, blauen Sternenbuketts und silbern blinkenden Wasserfällen - alles im Z-Fächer geschossen.
Kaliber 20 mm, 63 Schuss, Brenndauer 25s</t>
  </si>
  <si>
    <t>Miese Liese</t>
  </si>
  <si>
    <t>453g</t>
  </si>
  <si>
    <t>439g</t>
  </si>
  <si>
    <t>Stepperabschuss von Farbkometen in Rot, Blau und Gelb mit Verwandlung zu gleichfarbigen Dahlien in großen Brokatflimmer-Buketts.
Kaliber 30mm, 25 Schuss, Brenndauer 15s</t>
  </si>
  <si>
    <t>Prachtvolle Brokat-Schweifkometen zerlegen nach Aufstieg mit lautem Knall zu Mega gigantischen Brokatkronen-Buketts
Kaliber 25mm, 10 Schuss, Brenndauer 20s</t>
  </si>
  <si>
    <t>Silberne Feuersäulen aus lautstarkem Crackling, darüber prachtvolle Buketts aus knisternden Cracklingwolken
Kaliber 20mm, 15 Schuss, Brenndauer 20s</t>
  </si>
  <si>
    <t>Nerd</t>
  </si>
  <si>
    <t>Goldschweifkometen zu Titangold-Palmen mit Sternenbukett-Zentrum in Rot, Blau, Purpur und Grün. Finalsequenz aus Titangoldpalmen und silbernen Crackling Blumen.
Kaliber 20mm, 25 Schuss, Brenndauer 30s</t>
  </si>
  <si>
    <t>Gigantische Titangold-Feuertöpfe in der unteren Ebene, darüber Goldflimmerpalmen mit Purpur Sternen in einer Wolke aus Goldflimmer.
Kaliber 30mm, 13 Schuss, Brenndauer 20s</t>
  </si>
  <si>
    <t>Pentagramm</t>
  </si>
  <si>
    <t>Brokatschweifkometen zu Brokatbuketts mit Rotblinker-Spitzen, Silberblinker-Spitzen und silbernen Crackling Spitzen, jeweils kombiniert mit Brokatkronen in Kombination mit Blinksternen in Rot, Silber und Crackling.
Kaliber 20mm, 36 Schuss, Brenndauer 30s</t>
  </si>
  <si>
    <t>Pitbull</t>
  </si>
  <si>
    <t>269g</t>
  </si>
  <si>
    <t>Multi-Effekt Batterie aus Goldflimmer-Wolken mit grünen, blauen und roten Sternen kombiniert, Titangoldpalmen, kombiniert mit Blinksternen in Silber, Rot, Grün und Gold, Goldflimmerweiden in Purpur Sternen und mit Goldflimmerzentrum. Immer mit lautem Zerlegerknall
Kaliber 20mm + 25mm + 30mm, 43 Schuss, Brenndauer 65s</t>
  </si>
  <si>
    <t xml:space="preserve">Brokatschweifkometen mit Verwandlung zu Brokatkronen mit Dahlien in Rot-Blau, Grün-Purpur und Gelb-Blau, immer begleitet von silbernen Crackling-Wolken, gefolgt von einem rapiden Abschuss aus blauen Feuertöpfen, Brokatschweifkometen und Brokatkronen mit Purpur Dahliensternen in Kombination mit blauen Buketts und rotem Sternenregen.
Kaliber 30 mm, 25 Schuss, Brenndauer 30s
</t>
  </si>
  <si>
    <t>Sandmann</t>
  </si>
  <si>
    <t>Lila Buketts in einer Grünflimmer-Wolke kombiniert mit Goldflimmerweiden in blauen Sternen, untermalt von Goldflimmerschweifsternen mit grünen Leuchtkometen.
Kaliber 25mm, 25 Schuss, Brenndauer 30s</t>
  </si>
  <si>
    <t>Sauron</t>
  </si>
  <si>
    <t>Fette Titangold-Schweifkometen mit Verwandlung zu Titangoldpalmen mit Purpur Spitzen und Lila Leuchtsternen.
Kaliber 30mm, 13 Schuss, Brenndauer 25s</t>
  </si>
  <si>
    <t>Simultanabschuss aus gigantischen Goldflimmerkronen, durchzogen von Silberschweif-Heulkometen mit 3-facher Tonverwandlung
Kaliber 20mm, 20 Schuss, Brenndauer 6s</t>
  </si>
  <si>
    <t xml:space="preserve">Verwandlungs-Fächer aus Silberflimmer-Schweifkometen mit Verwandlung zu Silberflimmerpalmen in blauen Sternenbuketts.
Kaliber 30mm, 25 Schuss, Brenndauer 25s </t>
  </si>
  <si>
    <t>409g</t>
  </si>
  <si>
    <t>Fette Goldflimmerschweifkometen mit Verwandlung zu prächtigen Dahlienbuketts in Gelb, Purpur, Grün und Orange, eingebettet in Wolken aus großen, roten und weißen Pflaumenblüten.
Kaliber 30mm, 19 Schuss, Brenndauer 30s</t>
  </si>
  <si>
    <t>Überdimensionale Titangold-Palmen in tiefblauem Sternenbukett und mit fettem Titangold-Schweif aufsteigend.
Kaliber 25mm, 10 Schuss, Brenndauer 25s</t>
  </si>
  <si>
    <t>Fächerabschuss aus Silberschweifkometen mit Verwandlung zu silbernen Kokosnusspalmen, umhüllt von Sternenbuketts in Rotblinker, Goldblinker, Blau und Crackling. In der unteren Ebene wird das Spektakel von verschiedenen Feuertopf-Kombinationen begleitet.
Kaliber 30mm, 16 Schuss, Brenndauer 12s</t>
  </si>
  <si>
    <t>Kokosnusspalmen aus Titangold, umhüllt von blauen Sternen werden begleitet von Titangold-Feuertöpfen und kobaltblauen Kometen. Geschossen im 6er Fächer.
Kaliber 30mm, 24 Schuss, Brenndauer 12s</t>
  </si>
  <si>
    <t>Sternenbuketts in Purpur kombiniert mit leuchtendem Grün, in einer Wolke aus Goldstaubblinkern. Alle Effekte steigen mit Goldflimmerschweif auf.
Kaliber 20mm, 15 Schuss, Brenndauer 25s</t>
  </si>
  <si>
    <t>Silberne Kokosnusspalmen, umgeben von Sternenbuketts in Blau, Orange, Rot, Lemon-Grün und Violett. Immer mit kräftigem Silberschweif aufsteigend und in abwechselnder Farbfolge.
Kaliber 30mm, 25 Schuss, Brenndauer 50s</t>
  </si>
  <si>
    <t>Goldene Cycas-Palmen mit roten und blauen Spitzen und langem Brokatschweif aufsteigend.
Kaliber 30mm, 13 Schuss, Brenndauer 25s</t>
  </si>
  <si>
    <t>Extrem lautstarke Titansalut-Bombetten.
Kaliber 15mm, 16 Schuss, Brenndauer 20s</t>
  </si>
  <si>
    <t>Gold flimmernde Brokatkronen-Buketts mit farbigen Spitzen in kräftig leuchtendem Rot, Blau, Grün, Gelb, oder Purpur werden begleitet von einem bunten Kometenaufstieg.
Kaliber 30 mm, 25 Schuss, Brenndauer 50s</t>
  </si>
  <si>
    <t>Große Titangoldpalmen mit Verwandlung zu farbigen Spitzen in Rot, Blau, Grün und Purpur.
Kaliber 25mm, 25 Schuss, Brenndauer 30s</t>
  </si>
  <si>
    <t>Best of Blackboxx Rockets</t>
  </si>
  <si>
    <t>15 hochwertige Premium-Raketen vom Kaliber 27,42 und 48 mm im Sortimentsbeutel.</t>
  </si>
  <si>
    <t>27 hochwertige Premium-Raketen vom Kaliber 24, 27, 32 und 42 mm im Sortimentsbeutel.</t>
  </si>
  <si>
    <t>Big Set</t>
  </si>
  <si>
    <t>Goldjungs</t>
  </si>
  <si>
    <t>404g</t>
  </si>
  <si>
    <t>259g</t>
  </si>
  <si>
    <t>128g</t>
  </si>
  <si>
    <t>7 hochwertige Goldeffekt-Raketen vom Kaliber 42 und 48 mm im Sortimentsbeutel.</t>
  </si>
  <si>
    <t>Bengaltopf XXL Weiß</t>
  </si>
  <si>
    <t>Pyrospektakel Level 2</t>
  </si>
  <si>
    <t>XL Verbundfeuerwerk der Premiumklasse, bestehend aus 3 verschiedenen Batterien</t>
  </si>
  <si>
    <t>Pyrospektakel Level 6</t>
  </si>
  <si>
    <t xml:space="preserve">XXL Verbundfeuerwerk der Premiumklasse, bestehend aus 5 verschiedenen Batterien </t>
  </si>
  <si>
    <t>1731g</t>
  </si>
  <si>
    <t>1228g</t>
  </si>
  <si>
    <t>Pyrospektakel Level 7</t>
  </si>
  <si>
    <t>XXXL Verbundfeuerwerk der Premiumklasse, bestehend aus 5 verschiedenen Batterien</t>
  </si>
  <si>
    <t>1846g</t>
  </si>
  <si>
    <t>Pyrospektakel Level 8</t>
  </si>
  <si>
    <t>XXXL Verbundfeuerwerk der Premiumklasse, bestehend aus 16 verschiedenen Batterien</t>
  </si>
  <si>
    <t>1996g</t>
  </si>
  <si>
    <t>Spectakularis No. 3</t>
  </si>
  <si>
    <t>3031g</t>
  </si>
  <si>
    <t>Mega-Compound, bestehend aus 2 hochkarätigen Verbundfeuerwerken im W-Fächer</t>
  </si>
  <si>
    <t>Hexer</t>
  </si>
  <si>
    <t>Performance-Verbundfeuerwerk, bestehend aus 3 Premium-Batterien</t>
  </si>
  <si>
    <t>1281g</t>
  </si>
  <si>
    <t>MANfred</t>
  </si>
  <si>
    <t>Performance-Verbundfeuerwerk, bestehend aus verschiedenen Batterien und Effektkombinationen</t>
  </si>
  <si>
    <t>Prinzesschen</t>
  </si>
  <si>
    <t>932g</t>
  </si>
  <si>
    <t>1325g</t>
  </si>
  <si>
    <t>Bellabomba, 10er Schachtel</t>
  </si>
  <si>
    <t>Auf Wunsch können einzelne Artikel aus dem übrigen Blackboxxsortiment, von Zink Feuerwerk oder JGWB ebenfalls angeboten werden. Gerne prüfen wir die Verfügbarkeit.</t>
  </si>
  <si>
    <t>Abhol-Terminwunsch:</t>
  </si>
  <si>
    <t>Nach Ihrer Vorbestellung erhalten Sie von uns eine Rechnung. Die verbindliche Bestellung kommt erst mit Überweisung der vollständigen Rechnungssumme per Vorkasse zustande. Die Abgabe der pyrotechnischen Gegenstände  erfolgt nur an den Verkaufstagen nach Vorlage des Personalausweises und bei Bedarf (Feuerwerk Kategorie F3 oder F4) der notwendigen Erlaubnis.</t>
  </si>
  <si>
    <t>Silberne Schweifkometen mit Verwandlung zu Buketts aus silbernen Crackling-Chrysanthemen
Kaliber 20mm, 15 Schuss, Brenndauer 25s</t>
  </si>
  <si>
    <t>Goldschweifkometen mit Verwandlung zu filigranen Goldflimmerweiden mit Purpur Spitzen. Ein traumhafter Anblick!
Kaliber 25mm, 16 Schuss, Brenndauer 20s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</si>
</sst>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_-* #,##0.00\ [$€-407]_-;\-* #,##0.00\ [$€-407]_-;_-* &quot;-&quot;??\ [$€-407]_-;_-@_-"/>
    <numFmt numFmtId="165" formatCode="0_ ;\-0\ "/>
  </numFmts>
  <fonts count="12"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4"/>
      <color theme="1"/>
      <name val="Calibri"/>
      <family val="2"/>
      <scheme val="minor"/>
    </font>
    <font>
      <b/>
      <sz val="12"/>
      <color theme="1"/>
      <name val="Calibri"/>
      <family val="2"/>
      <scheme val="minor"/>
    </font>
    <font>
      <b/>
      <sz val="11"/>
      <color rgb="FF3F3F3F"/>
      <name val="Calibri"/>
      <family val="2"/>
      <scheme val="minor"/>
    </font>
    <font>
      <b/>
      <sz val="11"/>
      <name val="Calibri"/>
      <family val="2"/>
      <scheme val="minor"/>
    </font>
    <font>
      <sz val="11"/>
      <color rgb="FFFF0000"/>
      <name val="Calibri"/>
      <family val="2"/>
      <scheme val="minor"/>
    </font>
    <font>
      <u/>
      <sz val="11"/>
      <color theme="10"/>
      <name val="Calibri"/>
      <family val="2"/>
      <scheme val="minor"/>
    </font>
  </fonts>
  <fills count="5">
    <fill>
      <patternFill patternType="none"/>
    </fill>
    <fill>
      <patternFill patternType="gray125"/>
    </fill>
    <fill>
      <patternFill patternType="solid">
        <fgColor rgb="FFFF9900"/>
        <bgColor indexed="64"/>
      </patternFill>
    </fill>
    <fill>
      <patternFill patternType="solid">
        <fgColor rgb="FFF2F2F2"/>
      </patternFill>
    </fill>
    <fill>
      <patternFill patternType="solid">
        <fgColor rgb="FFFF0000"/>
        <bgColor indexed="64"/>
      </patternFill>
    </fill>
  </fills>
  <borders count="2">
    <border>
      <left/>
      <right/>
      <top/>
      <bottom/>
      <diagonal/>
    </border>
    <border>
      <left style="thin">
        <color rgb="FF3F3F3F"/>
      </left>
      <right style="thin">
        <color rgb="FF3F3F3F"/>
      </right>
      <top style="thin">
        <color rgb="FF3F3F3F"/>
      </top>
      <bottom style="thin">
        <color rgb="FF3F3F3F"/>
      </bottom>
      <diagonal/>
    </border>
  </borders>
  <cellStyleXfs count="6">
    <xf numFmtId="0" fontId="0" fillId="0" borderId="0"/>
    <xf numFmtId="44" fontId="2" fillId="0" borderId="0" applyFont="0" applyFill="0" applyBorder="0" applyAlignment="0" applyProtection="0"/>
    <xf numFmtId="0" fontId="8" fillId="3" borderId="1" applyNumberFormat="0" applyAlignment="0" applyProtection="0"/>
    <xf numFmtId="43" fontId="2"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95">
    <xf numFmtId="0" fontId="0" fillId="0" borderId="0" xfId="0"/>
    <xf numFmtId="0" fontId="5" fillId="0" borderId="0" xfId="0" applyFont="1" applyAlignment="1">
      <alignment horizontal="center"/>
    </xf>
    <xf numFmtId="0" fontId="5" fillId="0" borderId="0" xfId="0" applyFont="1"/>
    <xf numFmtId="0" fontId="5" fillId="0" borderId="0" xfId="0" applyFont="1" applyAlignment="1">
      <alignment wrapText="1"/>
    </xf>
    <xf numFmtId="164" fontId="5" fillId="0" borderId="0" xfId="0" applyNumberFormat="1" applyFont="1"/>
    <xf numFmtId="164" fontId="5" fillId="0" borderId="0" xfId="5" applyNumberFormat="1" applyFont="1" applyAlignment="1" applyProtection="1">
      <alignment horizontal="center" vertical="center"/>
    </xf>
    <xf numFmtId="0" fontId="9" fillId="0" borderId="0" xfId="0" applyFont="1" applyAlignment="1">
      <alignment horizontal="center"/>
    </xf>
    <xf numFmtId="0" fontId="9" fillId="0" borderId="0" xfId="0" applyFont="1" applyAlignment="1">
      <alignment wrapText="1"/>
    </xf>
    <xf numFmtId="0" fontId="4" fillId="4" borderId="0" xfId="0" applyFont="1" applyFill="1" applyAlignment="1">
      <alignment horizontal="center" vertical="center"/>
    </xf>
    <xf numFmtId="49" fontId="5" fillId="0" borderId="0" xfId="0" applyNumberFormat="1" applyFont="1" applyAlignment="1">
      <alignment horizontal="left" vertical="center" wrapText="1"/>
    </xf>
    <xf numFmtId="164" fontId="5" fillId="0" borderId="0" xfId="1" applyNumberFormat="1" applyFont="1" applyProtection="1"/>
    <xf numFmtId="0" fontId="3" fillId="0" borderId="0" xfId="0" applyFont="1" applyAlignment="1">
      <alignment horizontal="center"/>
    </xf>
    <xf numFmtId="1" fontId="8" fillId="0" borderId="0" xfId="2" applyNumberFormat="1" applyFill="1" applyBorder="1" applyAlignment="1" applyProtection="1">
      <alignment horizontal="right"/>
    </xf>
    <xf numFmtId="165" fontId="8" fillId="0" borderId="0" xfId="3" applyNumberFormat="1" applyFont="1" applyFill="1" applyBorder="1" applyAlignment="1" applyProtection="1">
      <alignment horizontal="left"/>
    </xf>
    <xf numFmtId="0" fontId="0" fillId="0" borderId="0" xfId="0" applyAlignment="1">
      <alignment horizontal="center"/>
    </xf>
    <xf numFmtId="164" fontId="0" fillId="0" borderId="0" xfId="0" applyNumberFormat="1"/>
    <xf numFmtId="0" fontId="0" fillId="0" borderId="0" xfId="0" applyAlignment="1">
      <alignment horizontal="right"/>
    </xf>
    <xf numFmtId="1" fontId="10" fillId="0" borderId="0" xfId="0" applyNumberFormat="1" applyFont="1"/>
    <xf numFmtId="0" fontId="4" fillId="0" borderId="0" xfId="0" applyFont="1"/>
    <xf numFmtId="1" fontId="4" fillId="0" borderId="0" xfId="0" applyNumberFormat="1" applyFont="1"/>
    <xf numFmtId="164" fontId="4" fillId="0" borderId="0" xfId="0" applyNumberFormat="1" applyFont="1"/>
    <xf numFmtId="49" fontId="4" fillId="0" borderId="0" xfId="0" applyNumberFormat="1" applyFont="1"/>
    <xf numFmtId="0" fontId="10" fillId="0" borderId="0" xfId="0" applyFont="1"/>
    <xf numFmtId="164" fontId="10" fillId="0" borderId="0" xfId="0" applyNumberFormat="1" applyFont="1"/>
    <xf numFmtId="14" fontId="0" fillId="0" borderId="0" xfId="0" applyNumberFormat="1" applyAlignment="1">
      <alignment horizontal="center"/>
    </xf>
    <xf numFmtId="0" fontId="9" fillId="0" borderId="0" xfId="0" applyFont="1" applyAlignment="1">
      <alignment horizontal="center" wrapText="1"/>
    </xf>
    <xf numFmtId="164" fontId="3" fillId="0" borderId="0" xfId="0" applyNumberFormat="1" applyFont="1" applyAlignment="1">
      <alignment horizontal="center"/>
    </xf>
    <xf numFmtId="43" fontId="0" fillId="0" borderId="0" xfId="3" applyFont="1" applyProtection="1"/>
    <xf numFmtId="43" fontId="5" fillId="0" borderId="0" xfId="3" applyFont="1" applyProtection="1"/>
    <xf numFmtId="43" fontId="5" fillId="0" borderId="0" xfId="3" applyFont="1" applyAlignment="1" applyProtection="1">
      <alignment wrapText="1"/>
    </xf>
    <xf numFmtId="0" fontId="4" fillId="0" borderId="0" xfId="0" applyFont="1" applyAlignment="1">
      <alignment horizontal="center"/>
    </xf>
    <xf numFmtId="0" fontId="3" fillId="0" borderId="0" xfId="0" applyFont="1"/>
    <xf numFmtId="164" fontId="3" fillId="0" borderId="0" xfId="0" applyNumberFormat="1" applyFont="1"/>
    <xf numFmtId="164" fontId="11" fillId="0" borderId="0" xfId="5" applyNumberFormat="1" applyAlignment="1" applyProtection="1">
      <alignment horizontal="center" vertical="center"/>
    </xf>
    <xf numFmtId="0" fontId="5" fillId="0" borderId="0" xfId="0" applyFont="1" applyAlignment="1">
      <alignment vertical="top" wrapText="1"/>
    </xf>
    <xf numFmtId="0" fontId="5" fillId="0" borderId="0" xfId="0" applyFont="1" applyAlignment="1">
      <alignment horizontal="left" vertical="top" wrapText="1"/>
    </xf>
    <xf numFmtId="44" fontId="5" fillId="0" borderId="0" xfId="1" applyFont="1" applyProtection="1"/>
    <xf numFmtId="44" fontId="5" fillId="0" borderId="0" xfId="0" applyNumberFormat="1" applyFont="1"/>
    <xf numFmtId="2" fontId="4" fillId="0" borderId="0" xfId="0" applyNumberFormat="1" applyFont="1"/>
    <xf numFmtId="164" fontId="4" fillId="0" borderId="0" xfId="0" applyNumberFormat="1" applyFont="1" applyAlignment="1">
      <alignment horizontal="left" vertical="top" wrapText="1" readingOrder="1"/>
    </xf>
    <xf numFmtId="164" fontId="0" fillId="0" borderId="0" xfId="0" applyNumberFormat="1" applyAlignment="1">
      <alignment horizontal="left" vertical="top" readingOrder="1"/>
    </xf>
    <xf numFmtId="2" fontId="4" fillId="0" borderId="0" xfId="0" applyNumberFormat="1" applyFont="1" applyAlignment="1">
      <alignment horizontal="center"/>
    </xf>
    <xf numFmtId="164" fontId="5" fillId="0" borderId="0" xfId="0" applyNumberFormat="1" applyFont="1" applyAlignment="1">
      <alignment vertical="top" wrapText="1" readingOrder="1"/>
    </xf>
    <xf numFmtId="0" fontId="9" fillId="0" borderId="0" xfId="0" applyFont="1" applyAlignment="1">
      <alignment horizontal="right" wrapText="1"/>
    </xf>
    <xf numFmtId="0" fontId="5" fillId="0" borderId="0" xfId="0" applyFont="1" applyAlignment="1" applyProtection="1">
      <alignment horizontal="center"/>
      <protection locked="0"/>
    </xf>
    <xf numFmtId="0" fontId="9" fillId="3" borderId="1" xfId="2" applyFont="1" applyAlignment="1" applyProtection="1">
      <alignment wrapText="1"/>
      <protection locked="0"/>
    </xf>
    <xf numFmtId="14" fontId="8" fillId="3" borderId="1" xfId="2" applyNumberFormat="1" applyAlignment="1" applyProtection="1">
      <alignment horizontal="center"/>
      <protection locked="0"/>
    </xf>
    <xf numFmtId="0" fontId="8" fillId="3" borderId="1" xfId="2" applyAlignment="1" applyProtection="1">
      <alignment wrapText="1"/>
      <protection locked="0"/>
    </xf>
    <xf numFmtId="49" fontId="9" fillId="3" borderId="1" xfId="2" applyNumberFormat="1" applyFont="1" applyAlignment="1" applyProtection="1">
      <alignment wrapText="1"/>
      <protection locked="0"/>
    </xf>
    <xf numFmtId="0" fontId="5" fillId="0" borderId="0" xfId="0" applyFont="1" applyProtection="1">
      <protection locked="0"/>
    </xf>
    <xf numFmtId="0" fontId="5" fillId="0" borderId="0" xfId="0" applyFont="1" applyAlignment="1" applyProtection="1">
      <alignment wrapText="1"/>
      <protection locked="0"/>
    </xf>
    <xf numFmtId="164" fontId="5" fillId="0" borderId="0" xfId="0" applyNumberFormat="1" applyFont="1" applyProtection="1">
      <protection locked="0"/>
    </xf>
    <xf numFmtId="49" fontId="5" fillId="0" borderId="0" xfId="0" applyNumberFormat="1" applyFont="1" applyProtection="1">
      <protection locked="0"/>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0" fontId="6" fillId="2" borderId="0" xfId="0" applyFont="1" applyFill="1" applyAlignment="1">
      <alignment horizontal="center"/>
    </xf>
    <xf numFmtId="0" fontId="3" fillId="0" borderId="0" xfId="0" applyFont="1" applyAlignment="1">
      <alignment horizontal="left"/>
    </xf>
    <xf numFmtId="164" fontId="3" fillId="0" borderId="0" xfId="0" applyNumberFormat="1" applyFont="1" applyAlignment="1">
      <alignment horizontal="center"/>
    </xf>
    <xf numFmtId="164" fontId="7" fillId="2" borderId="0" xfId="0" applyNumberFormat="1" applyFont="1" applyFill="1" applyAlignment="1">
      <alignment horizontal="center"/>
    </xf>
    <xf numFmtId="0" fontId="7" fillId="2" borderId="0" xfId="0" applyFont="1" applyFill="1" applyAlignment="1">
      <alignment horizontal="center"/>
    </xf>
    <xf numFmtId="0" fontId="3" fillId="0" borderId="0" xfId="0" applyFont="1" applyAlignment="1">
      <alignment horizontal="center"/>
    </xf>
    <xf numFmtId="0" fontId="0" fillId="0" borderId="0" xfId="0" applyAlignment="1">
      <alignment horizontal="left" vertical="top" wrapText="1"/>
    </xf>
    <xf numFmtId="0" fontId="0" fillId="0" borderId="0" xfId="0" applyAlignment="1">
      <alignment horizontal="right"/>
    </xf>
    <xf numFmtId="0" fontId="10" fillId="0" borderId="0" xfId="0" applyFont="1" applyAlignment="1">
      <alignment horizontal="left" vertical="top" wrapText="1"/>
    </xf>
    <xf numFmtId="0" fontId="5" fillId="0" borderId="0" xfId="0" applyFont="1" applyAlignment="1" applyProtection="1">
      <alignment horizontal="center"/>
    </xf>
    <xf numFmtId="0" fontId="5" fillId="0" borderId="0" xfId="0" applyFont="1" applyProtection="1"/>
    <xf numFmtId="164" fontId="11" fillId="0" borderId="0" xfId="5" applyNumberFormat="1" applyFont="1" applyAlignment="1" applyProtection="1">
      <alignment horizontal="center" vertical="center"/>
    </xf>
    <xf numFmtId="164" fontId="5" fillId="0" borderId="0" xfId="0" applyNumberFormat="1" applyFont="1" applyProtection="1"/>
    <xf numFmtId="0" fontId="5" fillId="0" borderId="0" xfId="0" applyFont="1" applyAlignment="1" applyProtection="1">
      <alignment wrapText="1"/>
    </xf>
    <xf numFmtId="0" fontId="5" fillId="0" borderId="0" xfId="0" applyFont="1" applyAlignment="1" applyProtection="1">
      <alignment vertical="top" wrapText="1"/>
    </xf>
    <xf numFmtId="0" fontId="5" fillId="0" borderId="0" xfId="0" applyFont="1" applyAlignment="1" applyProtection="1">
      <alignment horizontal="left" vertical="top" wrapText="1"/>
    </xf>
    <xf numFmtId="0" fontId="0" fillId="0" borderId="0" xfId="0" applyFill="1"/>
    <xf numFmtId="0" fontId="5" fillId="0" borderId="0" xfId="0" applyFont="1" applyFill="1" applyAlignment="1" applyProtection="1">
      <alignment horizontal="center"/>
    </xf>
    <xf numFmtId="0" fontId="5" fillId="0" borderId="0" xfId="0" applyFont="1" applyFill="1" applyProtection="1"/>
    <xf numFmtId="0" fontId="5" fillId="0" borderId="0" xfId="0" applyFont="1" applyFill="1" applyAlignment="1" applyProtection="1">
      <alignment wrapText="1"/>
    </xf>
    <xf numFmtId="164" fontId="5" fillId="0" borderId="0" xfId="5" applyNumberFormat="1" applyFont="1" applyFill="1" applyAlignment="1" applyProtection="1">
      <alignment horizontal="center" vertical="center"/>
    </xf>
    <xf numFmtId="164" fontId="5" fillId="0" borderId="0" xfId="0" applyNumberFormat="1" applyFont="1" applyFill="1" applyProtection="1"/>
    <xf numFmtId="0" fontId="5" fillId="0" borderId="0" xfId="0" applyFont="1" applyFill="1" applyAlignment="1" applyProtection="1">
      <alignment horizontal="left" vertical="top" wrapText="1"/>
    </xf>
    <xf numFmtId="0" fontId="5" fillId="0" borderId="0" xfId="0" applyFont="1" applyFill="1" applyAlignment="1" applyProtection="1">
      <alignment vertical="top" wrapText="1"/>
    </xf>
    <xf numFmtId="0" fontId="5" fillId="0" borderId="0" xfId="0" applyNumberFormat="1" applyFont="1" applyAlignment="1" applyProtection="1">
      <alignment horizontal="center"/>
    </xf>
    <xf numFmtId="0" fontId="5" fillId="0" borderId="0" xfId="0" applyFont="1" applyFill="1" applyAlignment="1">
      <alignment horizontal="center"/>
    </xf>
    <xf numFmtId="0" fontId="5" fillId="0" borderId="0" xfId="0" applyFont="1" applyFill="1"/>
    <xf numFmtId="0" fontId="5" fillId="0" borderId="0" xfId="0" applyFont="1" applyFill="1" applyAlignment="1">
      <alignment vertical="top" wrapText="1"/>
    </xf>
    <xf numFmtId="164" fontId="5" fillId="0" borderId="0" xfId="0" applyNumberFormat="1" applyFont="1" applyFill="1"/>
    <xf numFmtId="0" fontId="5" fillId="0" borderId="0" xfId="0" applyFont="1" applyFill="1" applyAlignment="1" applyProtection="1">
      <alignment horizontal="center"/>
      <protection locked="0"/>
    </xf>
    <xf numFmtId="0" fontId="5" fillId="0" borderId="0" xfId="0" applyFont="1" applyFill="1" applyAlignment="1">
      <alignment wrapText="1"/>
    </xf>
    <xf numFmtId="0" fontId="5" fillId="0" borderId="0" xfId="0" applyFont="1" applyFill="1" applyAlignment="1">
      <alignment horizontal="left" vertical="top" wrapText="1"/>
    </xf>
    <xf numFmtId="164" fontId="5" fillId="0" borderId="0" xfId="0" applyNumberFormat="1" applyFont="1" applyFill="1" applyAlignment="1">
      <alignment horizontal="center" vertical="center"/>
    </xf>
    <xf numFmtId="164" fontId="11" fillId="0" borderId="0" xfId="5" applyNumberFormat="1" applyFont="1" applyFill="1" applyAlignment="1" applyProtection="1">
      <alignment horizontal="center" vertical="center"/>
    </xf>
    <xf numFmtId="0" fontId="11" fillId="0" borderId="0" xfId="5" applyFont="1" applyFill="1" applyAlignment="1">
      <alignment horizontal="center" vertical="center"/>
    </xf>
    <xf numFmtId="164" fontId="11" fillId="0" borderId="0" xfId="5" applyNumberFormat="1" applyFont="1" applyAlignment="1">
      <alignment horizontal="center" vertical="center"/>
    </xf>
    <xf numFmtId="0" fontId="0" fillId="0" borderId="0" xfId="0" applyFill="1" applyAlignment="1">
      <alignment wrapText="1"/>
    </xf>
    <xf numFmtId="0" fontId="5" fillId="0" borderId="0" xfId="0" applyFont="1" applyAlignment="1" applyProtection="1">
      <alignment horizontal="center" vertical="center"/>
      <protection locked="0"/>
    </xf>
  </cellXfs>
  <cellStyles count="6">
    <cellStyle name="Ausgabe" xfId="2" builtinId="21"/>
    <cellStyle name="Hyperlink" xfId="4" xr:uid="{00000000-000B-0000-0000-000008000000}"/>
    <cellStyle name="Komma" xfId="3" builtinId="3"/>
    <cellStyle name="Link" xfId="5" builtinId="8"/>
    <cellStyle name="Standard" xfId="0" builtinId="0"/>
    <cellStyle name="Währung" xfId="1" builtinId="4"/>
  </cellStyles>
  <dxfs count="231">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0"/>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theme="0"/>
        <name val="Calibri"/>
        <family val="2"/>
        <scheme val="minor"/>
      </font>
      <numFmt numFmtId="164" formatCode="_-* #,##0.00\ [$€-407]_-;\-* #,##0.00\ [$€-407]_-;_-* &quot;-&quot;??\ [$€-407]_-;_-@_-"/>
    </dxf>
    <dxf>
      <font>
        <b val="0"/>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theme="0"/>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textRotation="0" wrapText="1" indent="0" justifyLastLine="0" shrinkToFit="0"/>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center" textRotation="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dxf>
    <dxf>
      <font>
        <b val="0"/>
        <i val="0"/>
        <strike val="0"/>
        <condense val="0"/>
        <extend val="0"/>
        <outline val="0"/>
        <shadow val="0"/>
        <u val="none"/>
        <vertAlign val="baseline"/>
        <sz val="11"/>
        <color auto="1"/>
        <name val="Calibri"/>
        <family val="2"/>
        <scheme val="minor"/>
      </font>
      <numFmt numFmtId="34" formatCode="_-* #,##0.00\ &quot;€&quot;_-;\-* #,##0.00\ &quot;€&quot;_-;_-* &quot;-&quot;??\ &quot;€&quot;_-;_-@_-"/>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4" formatCode="_-* #,##0.00\ [$€-407]_-;\-* #,##0.00\ [$€-407]_-;_-* &quot;-&quot;??\ [$€-407]_-;_-@_-"/>
    </dxf>
    <dxf>
      <font>
        <b val="0"/>
        <i val="0"/>
        <strike val="0"/>
        <condense val="0"/>
        <extend val="0"/>
        <outline val="0"/>
        <shadow val="0"/>
        <u val="none"/>
        <vertAlign val="baseline"/>
        <sz val="11"/>
        <color auto="1"/>
        <name val="Calibri"/>
        <family val="2"/>
        <scheme val="minor"/>
      </font>
      <numFmt numFmtId="164" formatCode="_-* #,##0.00\ [$€-407]_-;\-* #,##0.00\ [$€-407]_-;_-* &quot;-&quot;??\ [$€-407]_-;_-@_-"/>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4" formatCode="_-* #,##0.00\ [$€-407]_-;\-* #,##0.00\ [$€-407]_-;_-* &quot;-&quot;??\ [$€-407]_-;_-@_-"/>
    </dxf>
    <dxf>
      <font>
        <b val="0"/>
        <i val="0"/>
        <strike val="0"/>
        <condense val="0"/>
        <extend val="0"/>
        <outline val="0"/>
        <shadow val="0"/>
        <u val="none"/>
        <vertAlign val="baseline"/>
        <sz val="11"/>
        <color auto="1"/>
        <name val="Calibri"/>
        <family val="2"/>
        <scheme val="minor"/>
      </font>
      <numFmt numFmtId="164" formatCode="_-* #,##0.00\ [$€-407]_-;\-* #,##0.00\ [$€-407]_-;_-* &quot;-&quot;??\ [$€-407]_-;_-@_-"/>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4" formatCode="_-* #,##0.00\ [$€-407]_-;\-* #,##0.00\ [$€-407]_-;_-* &quot;-&quot;??\ [$€-407]_-;_-@_-"/>
    </dxf>
    <dxf>
      <font>
        <b val="0"/>
        <i val="0"/>
        <strike val="0"/>
        <condense val="0"/>
        <extend val="0"/>
        <outline val="0"/>
        <shadow val="0"/>
        <u val="none"/>
        <vertAlign val="baseline"/>
        <sz val="11"/>
        <color auto="1"/>
        <name val="Calibri"/>
        <family val="2"/>
        <scheme val="minor"/>
      </font>
      <numFmt numFmtId="164" formatCode="_-* #,##0.00\ [$€-407]_-;\-* #,##0.00\ [$€-407]_-;_-* &quot;-&quot;??\ [$€-407]_-;_-@_-"/>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color auto="1"/>
      </font>
      <numFmt numFmtId="164" formatCode="_-* #,##0.00\ [$€-407]_-;\-* #,##0.00\ [$€-407]_-;_-* &quot;-&quot;??\ [$€-407]_-;_-@_-"/>
      <protection locked="1" hidden="0"/>
    </dxf>
    <dxf>
      <font>
        <strike val="0"/>
        <outline val="0"/>
        <shadow val="0"/>
        <u val="none"/>
        <vertAlign val="baseline"/>
        <sz val="11"/>
        <color auto="1"/>
        <name val="Calibri"/>
        <family val="2"/>
        <scheme val="minor"/>
      </font>
      <numFmt numFmtId="164" formatCode="_-* #,##0.00\ [$€-407]_-;\-* #,##0.00\ [$€-407]_-;_-* &quot;-&quot;??\ [$€-407]_-;_-@_-"/>
      <protection locked="1" hidden="0"/>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numFmt numFmtId="164" formatCode="_-* #,##0.00\ [$€-407]_-;\-* #,##0.00\ [$€-407]_-;_-* &quot;-&quot;??\ [$€-407]_-;_-@_-"/>
      <protection locked="1" hidden="0"/>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alignment textRotation="0" wrapText="1" indent="0" justifyLastLine="0" shrinkToFit="0"/>
      <protection locked="1" hidden="0"/>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alignment horizontal="center" textRotation="0" indent="0" justifyLastLine="0" shrinkToFit="0" readingOrder="0"/>
      <protection locked="0" hidden="0"/>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alignment horizontal="general" vertical="bottom" textRotation="0" wrapText="1" indent="0" justifyLastLine="0" shrinkToFit="0" readingOrder="0"/>
      <protection locked="1" hidden="0"/>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alignment horizontal="center" vertical="bottom" textRotation="0" wrapText="0" indent="0" justifyLastLine="0" shrinkToFit="0" readingOrder="0"/>
      <protection locked="0" hidden="0"/>
    </dxf>
    <dxf>
      <font>
        <strike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alignment textRotation="0" wrapText="1" indent="0" justifyLastLine="0" shrinkToFit="0"/>
      <protection locked="1" hidden="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alignment horizontal="center" textRotation="0"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protection locked="1" hidden="0"/>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alignment textRotation="0" wrapText="1" indent="0" justifyLastLine="0" shrinkToFit="0"/>
      <protection locked="1" hidden="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alignment horizontal="center" textRotation="0"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protection locked="1" hidden="0"/>
    </dxf>
    <dxf>
      <protection locked="1" hidden="0"/>
    </dxf>
    <dxf>
      <font>
        <strike val="0"/>
        <outline val="0"/>
        <shadow val="0"/>
        <u val="none"/>
        <vertAlign val="baseline"/>
        <sz val="11"/>
        <color auto="1"/>
        <name val="Calibri"/>
        <family val="2"/>
        <scheme val="minor"/>
      </font>
      <numFmt numFmtId="30" formatCode="@"/>
      <protection locked="0" hidden="0"/>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strike val="0"/>
        <outline val="0"/>
        <shadow val="0"/>
        <u val="none"/>
        <vertAlign val="baseline"/>
        <sz val="11"/>
        <color auto="1"/>
        <name val="Calibri"/>
        <family val="2"/>
        <scheme val="minor"/>
      </font>
      <numFmt numFmtId="164" formatCode="_-* #,##0.00\ [$€-407]_-;\-* #,##0.00\ [$€-407]_-;_-* &quot;-&quot;??\ [$€-407]_-;_-@_-"/>
      <protection locked="0" hidden="0"/>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protection locked="0" hidden="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protection locked="0" hidden="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1" hidden="0"/>
    </dxf>
    <dxf>
      <font>
        <strike val="0"/>
        <outline val="0"/>
        <shadow val="0"/>
        <u val="none"/>
        <vertAlign val="baseline"/>
        <sz val="11"/>
        <color auto="1"/>
        <name val="Calibri"/>
        <family val="2"/>
        <scheme val="minor"/>
      </font>
      <alignment textRotation="0" wrapText="1" indent="0" justifyLastLine="0" shrinkToFit="0"/>
      <protection locked="0" hidden="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protection locked="0" hidden="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0"/>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color auto="1"/>
        <name val="Calibri"/>
        <family val="2"/>
        <scheme val="minor"/>
      </font>
      <alignment horizontal="center" textRotation="0"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name val="Calibri"/>
        <family val="2"/>
        <scheme val="minor"/>
      </font>
      <protection locked="1" hidden="0"/>
    </dxf>
    <dxf>
      <font>
        <strike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numFmt numFmtId="30" formatCode="@"/>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name val="Calibri"/>
        <family val="2"/>
        <scheme val="minor"/>
      </font>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protection locked="1" hidden="0"/>
    </dxf>
    <dxf>
      <font>
        <color auto="1"/>
      </font>
      <numFmt numFmtId="164" formatCode="_-* #,##0.00\ [$€-407]_-;\-* #,##0.00\ [$€-407]_-;_-* &quot;-&quot;??\ [$€-407]_-;_-@_-"/>
      <protection locked="1" hidden="0"/>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protection locked="1" hidden="0"/>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protection locked="1" hidden="0"/>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name val="Calibri"/>
        <family val="2"/>
        <scheme val="minor"/>
      </font>
      <protection locked="1" hidden="0"/>
    </dxf>
    <dxf>
      <font>
        <strike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textRotation="0" wrapText="1" indent="0" justifyLastLine="0" shrinkToFit="0"/>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center" textRotation="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protection locked="1" hidden="0"/>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4C90F91-9850-4B52-B8D5-77F00037271A}" name="Tabelle3" displayName="Tabelle3" ref="A176:H199" totalsRowCount="1" headerRowDxfId="230" dataDxfId="229" totalsRowDxfId="228">
  <autoFilter ref="A176:H198" xr:uid="{79599A4C-E0C7-444C-8883-9F6C7A42839B}"/>
  <tableColumns count="8">
    <tableColumn id="1" xr3:uid="{E472C986-30BD-41C1-860C-4E741372E3BD}" name=" " dataDxfId="227" totalsRowDxfId="18"/>
    <tableColumn id="2" xr3:uid="{88027A9D-5CC6-4419-9E33-FD9BC93B9397}" name=" 2" totalsRowFunction="custom" dataDxfId="226" totalsRowDxfId="17">
      <totalsRowFormula>SUM(Tabelle3[[ 2]])</totalsRowFormula>
    </tableColumn>
    <tableColumn id="3" xr3:uid="{47EF105A-D5D3-4259-9059-2111F3D3B911}" name=" 3" dataDxfId="225" totalsRowDxfId="16"/>
    <tableColumn id="4" xr3:uid="{F495BDBD-A5F5-460C-8561-F62BF9980437}" name=" 4" dataDxfId="224" totalsRowDxfId="15"/>
    <tableColumn id="5" xr3:uid="{67DCFC80-13DE-4D11-AFB7-0539FA99BC12}" name=" 5" dataDxfId="223" totalsRowDxfId="14"/>
    <tableColumn id="6" xr3:uid="{4121C33D-24AA-4444-8180-DC2CB9E64F7A}" name=" 6" dataDxfId="222" totalsRowDxfId="13"/>
    <tableColumn id="7" xr3:uid="{D4069005-1527-429E-B1A0-6A620C7EEC74}" name=" 7" dataDxfId="221" totalsRowDxfId="12"/>
    <tableColumn id="8" xr3:uid="{6839DF05-D26A-42A3-A015-488485BFC39F}" name=" 8" totalsRowFunction="custom" dataDxfId="73" totalsRowDxfId="11">
      <calculatedColumnFormula>Tabelle3[[#This Row],[ 7]]*Tabelle3[[#This Row],[ 2]]</calculatedColumnFormula>
      <totalsRowFormula>SUM(Tabelle3[[ 8]])</totalsRowFormula>
    </tableColumn>
  </tableColumns>
  <tableStyleInfo name="TableStyleLight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46F1C58-340F-4C57-9D06-21525BFDDC6C}" name="Tabelle4" displayName="Tabelle4" ref="A203:H209" headerRowCount="0" totalsRowCount="1" headerRowDxfId="107" dataDxfId="106">
  <tableColumns count="8">
    <tableColumn id="1" xr3:uid="{854053CE-A52A-4E8A-8D4A-F64E104DEA6C}" name=" " headerRowDxfId="105" dataDxfId="104" totalsRowDxfId="42">
      <calculatedColumnFormula>A193+1</calculatedColumnFormula>
    </tableColumn>
    <tableColumn id="2" xr3:uid="{0224AD12-3545-4E2B-9F6C-C35588B86D78}" name=" 8" headerRowDxfId="103" dataDxfId="102" totalsRowDxfId="10"/>
    <tableColumn id="3" xr3:uid="{72889A9E-DAB1-48E3-A9CB-72AABA8E8B2F}" name=" 7" headerRowDxfId="101" dataDxfId="100" totalsRowDxfId="41"/>
    <tableColumn id="4" xr3:uid="{069543A0-9378-47C4-9490-039E02116FA4}" name=" 6" headerRowDxfId="99" dataDxfId="98" totalsRowDxfId="40"/>
    <tableColumn id="5" xr3:uid="{3E70911D-9F1C-4FD7-A678-2736C25372F1}" name=" 5" headerRowDxfId="97" dataDxfId="96" totalsRowDxfId="39"/>
    <tableColumn id="6" xr3:uid="{9F1D912F-FDD8-49C2-8436-EA2346A144C4}" name=" 4" headerRowDxfId="95" dataDxfId="94" totalsRowDxfId="38"/>
    <tableColumn id="7" xr3:uid="{3287A426-3646-4AA2-8C75-BD5DF7FDC69E}" name=" 3" headerRowDxfId="93" dataDxfId="92" totalsRowDxfId="37"/>
    <tableColumn id="8" xr3:uid="{11FC529C-D3BD-4805-A74A-E5153D1207B5}" name=" 2" totalsRowFunction="sum" headerRowDxfId="91" dataDxfId="90" totalsRowDxfId="36">
      <calculatedColumnFormula>Tabelle4[[#This Row],[ 3]]*Tabelle4[[#This Row],[ 8]]</calculatedColumnFormula>
    </tableColumn>
  </tableColumns>
  <tableStyleInfo name="TableStyleLight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81E38B3-0DF0-419C-8313-98C933DA5F6A}" name="Tabelle5" displayName="Tabelle5" ref="A215:H226" headerRowCount="0" totalsRowCount="1" headerRowDxfId="220" dataDxfId="219" totalsRowDxfId="218">
  <tableColumns count="8">
    <tableColumn id="1" xr3:uid="{5DBE6D06-CD2A-4C0E-946C-4953E31F2CF5}" name=" " headerRowDxfId="217" dataDxfId="89" totalsRowDxfId="49"/>
    <tableColumn id="2" xr3:uid="{B0583BB4-6000-400A-9D78-5A228D901D53}" name=" 2" totalsRowFunction="custom" headerRowDxfId="216" dataDxfId="88" totalsRowDxfId="9">
      <totalsRowFormula>SUM(Tabelle5[[ 2]])</totalsRowFormula>
    </tableColumn>
    <tableColumn id="3" xr3:uid="{17D7EE07-86EF-439B-A6CF-7C3D89211824}" name=" 3" headerRowDxfId="215" dataDxfId="87" totalsRowDxfId="48"/>
    <tableColumn id="4" xr3:uid="{829100C9-9B5B-430D-959A-556D9CDACFB9}" name=" 4" headerRowDxfId="214" dataDxfId="86" totalsRowDxfId="47"/>
    <tableColumn id="5" xr3:uid="{297BFF22-F967-4422-982B-EB0771DC77B3}" name=" 5" headerRowDxfId="213" dataDxfId="85" totalsRowDxfId="46"/>
    <tableColumn id="6" xr3:uid="{D9EB2786-CDCB-454F-A74B-8A124573AAB5}" name=" 6" headerRowDxfId="212" dataDxfId="84" totalsRowDxfId="45"/>
    <tableColumn id="7" xr3:uid="{711E422C-C36B-46BF-98C4-F531B144EC1F}" name=" 7" headerRowDxfId="211" dataDxfId="83" totalsRowDxfId="44" dataCellStyle="Währung"/>
    <tableColumn id="8" xr3:uid="{87AD0124-F3C3-44B5-8776-076BB898D349}" name=" 8" totalsRowFunction="custom" headerRowDxfId="210" dataDxfId="74" totalsRowDxfId="43">
      <calculatedColumnFormula>Tabelle5[[#This Row],[ 7]]*Tabelle5[[#This Row],[ 2]]</calculatedColumnFormula>
      <totalsRowFormula>SUM(Tabelle5[[ 8]])</totalsRowFormula>
    </tableColumn>
  </tableColumns>
  <tableStyleInfo name="TableStyleLight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0D64DDE-8D85-464F-B101-6E274CD300C2}" name="Tabelle6" displayName="Tabelle6" ref="A231:H237" headerRowCount="0" totalsRowCount="1" headerRowDxfId="209" dataDxfId="208">
  <tableColumns count="8">
    <tableColumn id="1" xr3:uid="{CDC082D1-0F3C-44AD-809C-7A2E7A823533}" name=" " headerRowDxfId="207" dataDxfId="82" totalsRowDxfId="56"/>
    <tableColumn id="2" xr3:uid="{3F23F1DC-CF6E-4FB5-B5E7-CEA28023EC1B}" name=" 8" headerRowDxfId="206" dataDxfId="81" totalsRowDxfId="8"/>
    <tableColumn id="3" xr3:uid="{11D6EA5E-41CC-46B9-810B-D23D4EAB162C}" name=" 7" headerRowDxfId="205" dataDxfId="80" totalsRowDxfId="55"/>
    <tableColumn id="4" xr3:uid="{D762D5A0-B047-4A33-A8CA-5A9B444A11D1}" name=" 6" headerRowDxfId="204" dataDxfId="79" totalsRowDxfId="54"/>
    <tableColumn id="5" xr3:uid="{2F2AEF1F-04EA-47BE-A511-02CAA1054904}" name=" 5" headerRowDxfId="203" dataDxfId="78" totalsRowDxfId="53"/>
    <tableColumn id="6" xr3:uid="{92AF225B-C0B4-4516-9FC1-D9A8C11908C0}" name=" 4" headerRowDxfId="202" dataDxfId="77" totalsRowDxfId="52"/>
    <tableColumn id="7" xr3:uid="{433AF8D5-DF9A-4E8C-9D58-A712FA448602}" name=" 3" headerRowDxfId="201" dataDxfId="76" totalsRowDxfId="51"/>
    <tableColumn id="8" xr3:uid="{BAA6785A-82A9-4E61-B300-EFD0D0A2DE9D}" name=" 2" totalsRowFunction="custom" headerRowDxfId="200" dataDxfId="75" totalsRowDxfId="50">
      <calculatedColumnFormula>G231*B231</calculatedColumnFormula>
      <totalsRowFormula>SUM(Tabelle6[[ 2]])</totalsRowFormula>
    </tableColumn>
  </tableColumns>
  <tableStyleInfo name="TableStyleLight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426AC0F-592D-4563-AA2E-939F80D2A216}" name="Tabelle7" displayName="Tabelle7" ref="A242:H246" headerRowCount="0" totalsRowCount="1" headerRowDxfId="199" dataDxfId="198" totalsRowDxfId="197">
  <tableColumns count="8">
    <tableColumn id="1" xr3:uid="{4B9736BD-56B7-4E82-BAB5-0B04E284BD6B}" name=" " headerRowDxfId="196" dataDxfId="195" totalsRowDxfId="64"/>
    <tableColumn id="2" xr3:uid="{530342B4-BCB6-4B9A-BA90-25F3100581D5}" name=" 2" headerRowDxfId="194" dataDxfId="193" totalsRowDxfId="63"/>
    <tableColumn id="3" xr3:uid="{0A70A612-1FB9-4365-A190-526C150B6545}" name=" 3" headerRowDxfId="192" dataDxfId="191" totalsRowDxfId="62"/>
    <tableColumn id="4" xr3:uid="{38D6F7B1-5393-457B-B633-F4159F7EA164}" name=" 4" headerRowDxfId="190" dataDxfId="189" totalsRowDxfId="61"/>
    <tableColumn id="5" xr3:uid="{2BCCEEDB-33CF-452E-AB55-3699BF9DB237}" name=" 5" headerRowDxfId="188" dataDxfId="187" totalsRowDxfId="60"/>
    <tableColumn id="6" xr3:uid="{A4451DE2-72D0-43C0-B4D1-D12FB3A8682D}" name=" 6" headerRowDxfId="186" dataDxfId="185" totalsRowDxfId="59"/>
    <tableColumn id="7" xr3:uid="{E1E58279-1B0F-4EAC-B16D-3D9864ADEAB4}" name=" 7" headerRowDxfId="184" dataDxfId="183" totalsRowDxfId="58"/>
    <tableColumn id="8" xr3:uid="{91C5176A-EB0E-4631-9AED-766149757A0B}" name=" 8" totalsRowFunction="custom" headerRowDxfId="182" dataDxfId="181" totalsRowDxfId="57">
      <calculatedColumnFormula>G242*B242</calculatedColumnFormula>
      <totalsRowFormula>SUM(Tabelle7[[ 8]])</totalsRowFormula>
    </tableColumn>
  </tableColumns>
  <tableStyleInfo name="TableStyleLight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48ACF9A-1AF3-439C-AF11-7BEE96CA0995}" name="Tabelle8" displayName="Tabelle8" ref="A250:H266" headerRowCount="0" totalsRowCount="1" headerRowDxfId="180" dataDxfId="179" totalsRowDxfId="178">
  <tableColumns count="8">
    <tableColumn id="1" xr3:uid="{EBC42C1C-1E73-42B1-A2F1-F51FBFC116F5}" name=" " headerRowDxfId="177" dataDxfId="176" totalsRowDxfId="72"/>
    <tableColumn id="2" xr3:uid="{020C14FC-AC2C-403C-99F3-22EF0C94BA96}" name=" 8" headerRowDxfId="175" dataDxfId="174" totalsRowDxfId="71"/>
    <tableColumn id="3" xr3:uid="{49CB18B1-4FCD-4997-A78F-D0C3723685D9}" name=" 7" headerRowDxfId="173" dataDxfId="172" totalsRowDxfId="70"/>
    <tableColumn id="4" xr3:uid="{5E2596DF-3FD7-4256-82FD-967D5B90B320}" name=" 6" headerRowDxfId="171" dataDxfId="170" totalsRowDxfId="69"/>
    <tableColumn id="5" xr3:uid="{DE0A33CA-063F-46B5-BC4B-21F4041CC1AE}" name=" 5" headerRowDxfId="169" dataDxfId="168" totalsRowDxfId="68"/>
    <tableColumn id="6" xr3:uid="{AE8D8DF5-885D-4A27-9AE8-CA8E6C25B52D}" name=" 4" headerRowDxfId="167" dataDxfId="166" totalsRowDxfId="67"/>
    <tableColumn id="7" xr3:uid="{313DF4BC-2FD6-4672-834C-347484CB752D}" name=" 3" headerRowDxfId="165" dataDxfId="164" totalsRowDxfId="66"/>
    <tableColumn id="8" xr3:uid="{178464A0-2012-4E8E-A918-F24DA43E3ADE}" name=" 2" totalsRowFunction="custom" headerRowDxfId="163" dataDxfId="162" totalsRowDxfId="65">
      <totalsRowFormula>SUM(Tabelle8[[ 2]])</totalsRowFormula>
    </tableColumn>
  </tableColumns>
  <tableStyleInfo name="TableStyleLight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45C1771-7A17-4D6D-90BF-A8D3937C62CD}" name="Tabelle9" displayName="Tabelle9" ref="A270:H286" headerRowCount="0" totalsRowCount="1" headerRowDxfId="161" dataDxfId="160" totalsRowDxfId="159">
  <tableColumns count="8">
    <tableColumn id="1" xr3:uid="{9C00B2FD-56E4-43F3-B012-7F32C06FE3F9}" name=" " headerRowDxfId="158" dataDxfId="157" totalsRowDxfId="156"/>
    <tableColumn id="2" xr3:uid="{54B7B65D-4386-41FB-ABB7-4468C0DE334C}" name=" 2" totalsRowFunction="custom" headerRowDxfId="155" dataDxfId="154" totalsRowDxfId="153">
      <totalsRowFormula>SUM(B270,B283,B284,B285)</totalsRowFormula>
    </tableColumn>
    <tableColumn id="3" xr3:uid="{7EFA800C-6390-44D7-B4FB-EA0FFA46CBB8}" name=" 3" headerRowDxfId="152" dataDxfId="151" totalsRowDxfId="150"/>
    <tableColumn id="4" xr3:uid="{945B8B1C-721D-42F9-B967-95FED8288DA2}" name=" 4" headerRowDxfId="149" dataDxfId="148" totalsRowDxfId="147"/>
    <tableColumn id="5" xr3:uid="{3B46039B-AA09-46C1-8176-DB54E8676406}" name=" 5" headerRowDxfId="146" dataDxfId="145" totalsRowDxfId="144"/>
    <tableColumn id="6" xr3:uid="{286CC83A-EA59-4B83-B3F1-19B146C25647}" name=" 6" headerRowDxfId="143" dataDxfId="142" totalsRowDxfId="141"/>
    <tableColumn id="7" xr3:uid="{A3C471D2-8D7A-4527-AA1A-43699A9FB5A8}" name=" 7" headerRowDxfId="140" dataDxfId="139" totalsRowDxfId="138"/>
    <tableColumn id="8" xr3:uid="{238F279F-2F8E-4384-BF0B-5863F1D7C950}" name=" 8" headerRowDxfId="137" dataDxfId="136" totalsRowDxfId="135"/>
  </tableColumns>
  <tableStyleInfo name="TableStyleLight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62F295-BFC6-4CD5-A2FF-3E7809179D72}" name="Tabelle1" displayName="Tabelle1" ref="A35:H43" headerRowCount="0" totalsRowCount="1" headerRowDxfId="134" dataDxfId="133">
  <tableColumns count="8">
    <tableColumn id="1" xr3:uid="{22476BCA-669C-4D4B-B825-F3A3EA233FD2}" name="Spalte1" headerRowDxfId="132" dataDxfId="131" totalsRowDxfId="35"/>
    <tableColumn id="2" xr3:uid="{112E7911-6DBB-408F-BB61-5AE2F877709A}" name="Spalte2" headerRowDxfId="130" dataDxfId="129" totalsRowDxfId="34"/>
    <tableColumn id="3" xr3:uid="{8B769162-BAE3-439A-B361-19A1C2E6CE05}" name="Spalte3" headerRowDxfId="128" dataDxfId="127" totalsRowDxfId="33"/>
    <tableColumn id="4" xr3:uid="{25633696-6C8D-4A71-BA1C-DC2B4CB67411}" name="Spalte4" headerRowDxfId="126" dataDxfId="125" totalsRowDxfId="32"/>
    <tableColumn id="5" xr3:uid="{CF8C6264-5D59-4B00-8BAD-6E05C1DA30E7}" name="Spalte5" headerRowDxfId="124" dataDxfId="123" totalsRowDxfId="31"/>
    <tableColumn id="6" xr3:uid="{73AA847D-0CEE-4200-8D53-C67262C4A4D5}" name="Spalte6" headerRowDxfId="122" dataDxfId="121" totalsRowDxfId="30"/>
    <tableColumn id="7" xr3:uid="{4E4A5445-CFF2-4895-BBFD-4BD8F81E149B}" name="Spalte7" headerRowDxfId="120" dataDxfId="119" totalsRowDxfId="29"/>
    <tableColumn id="8" xr3:uid="{56B098E4-745D-491E-9A73-E06DA59001BB}" name="Spalte8" totalsRowFunction="custom" headerRowDxfId="118" dataDxfId="117" totalsRowDxfId="28">
      <calculatedColumnFormula>G35*B35</calculatedColumnFormula>
      <totalsRowFormula>SUM(H35:H42)</totalsRowFormula>
    </tableColumn>
  </tableColumns>
  <tableStyleInfo name="TableStyleLight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CBBD33-C22C-4BDD-9966-77AD73D637FA}" name="Tabelle2" displayName="Tabelle2" ref="A48:H172" headerRowCount="0" totalsRowCount="1" headerRowDxfId="116" dataDxfId="19">
  <tableColumns count="8">
    <tableColumn id="1" xr3:uid="{86CEB6B8-45ED-4223-AE19-F9783CD271A1}" name="Spalte1" headerRowDxfId="115" dataDxfId="27" totalsRowDxfId="7"/>
    <tableColumn id="2" xr3:uid="{F7F333AA-09F5-49AE-AB16-6D4E28BE2BF5}" name="Spalte2" headerRowDxfId="114" dataDxfId="26" totalsRowDxfId="6"/>
    <tableColumn id="3" xr3:uid="{CA631AFA-3EB0-436E-B01C-763D45C306DA}" name="Spalte3" headerRowDxfId="113" dataDxfId="25" totalsRowDxfId="5"/>
    <tableColumn id="4" xr3:uid="{6A1A7C8F-DF88-4FF8-AE4B-C3C4BE9CC30E}" name="Spalte4" headerRowDxfId="112" dataDxfId="24" totalsRowDxfId="4"/>
    <tableColumn id="5" xr3:uid="{80DDBC38-560A-41BD-BCD1-FBF33D047C90}" name="Spalte5" headerRowDxfId="111" dataDxfId="23" totalsRowDxfId="3"/>
    <tableColumn id="6" xr3:uid="{32713CB8-6236-4F90-9D12-CA88AE9947A7}" name="Spalte6" headerRowDxfId="110" dataDxfId="22" totalsRowDxfId="2"/>
    <tableColumn id="7" xr3:uid="{3B178FCB-6FDA-4E1C-A931-EC488F8F7B4D}" name="Spalte7" headerRowDxfId="109" dataDxfId="21" totalsRowDxfId="1"/>
    <tableColumn id="8" xr3:uid="{DAC07958-C20E-4301-B58A-D3D91C017E92}" name="Spalte8" totalsRowFunction="custom" headerRowDxfId="108" dataDxfId="20" totalsRowDxfId="0">
      <calculatedColumnFormula>G48*B48</calculatedColumnFormula>
      <totalsRowFormula>SUM(H48:H171)</totalsRowFormula>
    </tableColumn>
  </tableColumns>
  <tableStyleInfo name="TableStyleLight3"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blackboxxfireworks.de/shop/html5videos/20210.mp4" TargetMode="External"/><Relationship Id="rId21" Type="http://schemas.openxmlformats.org/officeDocument/2006/relationships/hyperlink" Target="https://www.blackboxxfireworks.de/shop/html5videos/20204.mp4" TargetMode="External"/><Relationship Id="rId42" Type="http://schemas.openxmlformats.org/officeDocument/2006/relationships/hyperlink" Target="https://www.youtube.com/watch?v=GnD1wsQRwjw" TargetMode="External"/><Relationship Id="rId47" Type="http://schemas.openxmlformats.org/officeDocument/2006/relationships/hyperlink" Target="https://www.youtube.com/watch?v=ONKFLT-BZJc" TargetMode="External"/><Relationship Id="rId63" Type="http://schemas.openxmlformats.org/officeDocument/2006/relationships/hyperlink" Target="https://www.youtube.com/watch?v=QvBj2lWVNuY" TargetMode="External"/><Relationship Id="rId68" Type="http://schemas.openxmlformats.org/officeDocument/2006/relationships/hyperlink" Target="https://www.youtube.com/watch?v=U6tAr9fCLgg" TargetMode="External"/><Relationship Id="rId84" Type="http://schemas.openxmlformats.org/officeDocument/2006/relationships/table" Target="../tables/table7.xml"/><Relationship Id="rId16" Type="http://schemas.openxmlformats.org/officeDocument/2006/relationships/hyperlink" Target="https://www.youtube.com/watch?v=tYq1jcn-ybY" TargetMode="External"/><Relationship Id="rId11" Type="http://schemas.openxmlformats.org/officeDocument/2006/relationships/hyperlink" Target="https://www.youtube.com/watch?v=8rJDp4BS-VU" TargetMode="External"/><Relationship Id="rId32" Type="http://schemas.openxmlformats.org/officeDocument/2006/relationships/hyperlink" Target="https://www.youtube.com/watch?v=foYE3yzTZCs" TargetMode="External"/><Relationship Id="rId37" Type="http://schemas.openxmlformats.org/officeDocument/2006/relationships/hyperlink" Target="https://www.youtube.com/watch?v=IAKRUyV5_Pw" TargetMode="External"/><Relationship Id="rId53" Type="http://schemas.openxmlformats.org/officeDocument/2006/relationships/hyperlink" Target="https://www.youtube.com/watch?v=zTITTaHZSZU" TargetMode="External"/><Relationship Id="rId58" Type="http://schemas.openxmlformats.org/officeDocument/2006/relationships/hyperlink" Target="https://www.youtube.com/watch?v=DNdugfnJoJM" TargetMode="External"/><Relationship Id="rId74" Type="http://schemas.openxmlformats.org/officeDocument/2006/relationships/hyperlink" Target="https://www.youtube.com/watch?v=CUwmrJfDF1E" TargetMode="External"/><Relationship Id="rId79" Type="http://schemas.openxmlformats.org/officeDocument/2006/relationships/table" Target="../tables/table2.xml"/><Relationship Id="rId5" Type="http://schemas.openxmlformats.org/officeDocument/2006/relationships/hyperlink" Target="https://www.youtube.com/watch?v=-bT4Tcx9fLg" TargetMode="External"/><Relationship Id="rId19" Type="http://schemas.openxmlformats.org/officeDocument/2006/relationships/hyperlink" Target="https://www.blackboxxfireworks.de/shop/html5videos/20012.mp4" TargetMode="External"/><Relationship Id="rId14" Type="http://schemas.openxmlformats.org/officeDocument/2006/relationships/hyperlink" Target="https://www.youtube.com/watch?v=WdB7ePfEOwc" TargetMode="External"/><Relationship Id="rId22" Type="http://schemas.openxmlformats.org/officeDocument/2006/relationships/hyperlink" Target="https://www.blackboxxfireworks.de/shop/html5videos/20167.mp4" TargetMode="External"/><Relationship Id="rId27" Type="http://schemas.openxmlformats.org/officeDocument/2006/relationships/hyperlink" Target="https://www.blackboxxfireworks.de/shop/html5videos/22001.mp4" TargetMode="External"/><Relationship Id="rId30" Type="http://schemas.openxmlformats.org/officeDocument/2006/relationships/hyperlink" Target="https://www.blackboxxfireworks.de/shop/html5videos/20215.mp4" TargetMode="External"/><Relationship Id="rId35" Type="http://schemas.openxmlformats.org/officeDocument/2006/relationships/hyperlink" Target="https://www.youtube.com/watch?v=EQHa1jdko9k" TargetMode="External"/><Relationship Id="rId43" Type="http://schemas.openxmlformats.org/officeDocument/2006/relationships/hyperlink" Target="https://www.youtube.com/watch?v=_Fs1PW7phLw" TargetMode="External"/><Relationship Id="rId48" Type="http://schemas.openxmlformats.org/officeDocument/2006/relationships/hyperlink" Target="https://www.youtube.com/watch?v=sliZA84pHHs" TargetMode="External"/><Relationship Id="rId56" Type="http://schemas.openxmlformats.org/officeDocument/2006/relationships/hyperlink" Target="https://www.youtube.com/watch?v=eC5sRNXHjBk" TargetMode="External"/><Relationship Id="rId64" Type="http://schemas.openxmlformats.org/officeDocument/2006/relationships/hyperlink" Target="https://www.youtube.com/watch?v=0agNtYDJM6o" TargetMode="External"/><Relationship Id="rId69" Type="http://schemas.openxmlformats.org/officeDocument/2006/relationships/hyperlink" Target="https://www.youtube.com/watch?v=Hqi2luZ79XA" TargetMode="External"/><Relationship Id="rId77" Type="http://schemas.openxmlformats.org/officeDocument/2006/relationships/vmlDrawing" Target="../drawings/vmlDrawing1.vml"/><Relationship Id="rId8" Type="http://schemas.openxmlformats.org/officeDocument/2006/relationships/hyperlink" Target="https://www.youtube.com/watch?v=bq97UuLKyFU" TargetMode="External"/><Relationship Id="rId51" Type="http://schemas.openxmlformats.org/officeDocument/2006/relationships/hyperlink" Target="https://www.youtube.com/watch?v=3zto9pEftP8" TargetMode="External"/><Relationship Id="rId72" Type="http://schemas.openxmlformats.org/officeDocument/2006/relationships/hyperlink" Target="https://www.youtube.com/watch?v=IbGKyaQ4New" TargetMode="External"/><Relationship Id="rId80" Type="http://schemas.openxmlformats.org/officeDocument/2006/relationships/table" Target="../tables/table3.xml"/><Relationship Id="rId85" Type="http://schemas.openxmlformats.org/officeDocument/2006/relationships/table" Target="../tables/table8.xml"/><Relationship Id="rId3" Type="http://schemas.openxmlformats.org/officeDocument/2006/relationships/hyperlink" Target="https://www.youtube.com/watch?v=PI9gMjmkb3c" TargetMode="External"/><Relationship Id="rId12" Type="http://schemas.openxmlformats.org/officeDocument/2006/relationships/hyperlink" Target="https://www.youtube.com/watch?v=8qkwZd7Z93w" TargetMode="External"/><Relationship Id="rId17" Type="http://schemas.openxmlformats.org/officeDocument/2006/relationships/hyperlink" Target="https://www.youtube.com/watch?v=iZf36GIiPBM" TargetMode="External"/><Relationship Id="rId25" Type="http://schemas.openxmlformats.org/officeDocument/2006/relationships/hyperlink" Target="https://www.blackboxxfireworks.de/shop/html5videos/20176.mp4" TargetMode="External"/><Relationship Id="rId33" Type="http://schemas.openxmlformats.org/officeDocument/2006/relationships/hyperlink" Target="https://www.youtube.com/watch?v=oZlrrZrfkdA" TargetMode="External"/><Relationship Id="rId38" Type="http://schemas.openxmlformats.org/officeDocument/2006/relationships/hyperlink" Target="https://www.youtube.com/watch?v=crpWYl2wBrI" TargetMode="External"/><Relationship Id="rId46" Type="http://schemas.openxmlformats.org/officeDocument/2006/relationships/hyperlink" Target="https://www.youtube.com/watch?v=r5R98UnKMRo" TargetMode="External"/><Relationship Id="rId59" Type="http://schemas.openxmlformats.org/officeDocument/2006/relationships/hyperlink" Target="https://www.youtube.com/watch?v=aUCw9WMCWWA" TargetMode="External"/><Relationship Id="rId67" Type="http://schemas.openxmlformats.org/officeDocument/2006/relationships/hyperlink" Target="https://www.youtube.com/watch?v=D3CQsDGPP_A" TargetMode="External"/><Relationship Id="rId20" Type="http://schemas.openxmlformats.org/officeDocument/2006/relationships/hyperlink" Target="https://www.youtube.com/watch?v=eC5sRNXHjBk" TargetMode="External"/><Relationship Id="rId41" Type="http://schemas.openxmlformats.org/officeDocument/2006/relationships/hyperlink" Target="https://www.youtube.com/watch?v=1TDZtqPqB2c" TargetMode="External"/><Relationship Id="rId54" Type="http://schemas.openxmlformats.org/officeDocument/2006/relationships/hyperlink" Target="https://www.youtube.com/watch?v=F5VOnYs9vaI" TargetMode="External"/><Relationship Id="rId62" Type="http://schemas.openxmlformats.org/officeDocument/2006/relationships/hyperlink" Target="https://www.youtube.com/watch?v=F68rXxasvPM" TargetMode="External"/><Relationship Id="rId70" Type="http://schemas.openxmlformats.org/officeDocument/2006/relationships/hyperlink" Target="https://www.youtube.com/watch?v=mPYIcvtKzwc" TargetMode="External"/><Relationship Id="rId75" Type="http://schemas.openxmlformats.org/officeDocument/2006/relationships/hyperlink" Target="https://www.youtube.com/watch?v=0hWAs7loEnU" TargetMode="External"/><Relationship Id="rId83" Type="http://schemas.openxmlformats.org/officeDocument/2006/relationships/table" Target="../tables/table6.xml"/><Relationship Id="rId1" Type="http://schemas.openxmlformats.org/officeDocument/2006/relationships/hyperlink" Target="https://www.youtube.com/watch?v=Ve3NNkd0Z6E" TargetMode="External"/><Relationship Id="rId6" Type="http://schemas.openxmlformats.org/officeDocument/2006/relationships/hyperlink" Target="https://www.youtube.com/watch?v=cXnWN2fTM0A" TargetMode="External"/><Relationship Id="rId15" Type="http://schemas.openxmlformats.org/officeDocument/2006/relationships/hyperlink" Target="https://www.youtube.com/watch?v=aAKL26QVR-Q" TargetMode="External"/><Relationship Id="rId23" Type="http://schemas.openxmlformats.org/officeDocument/2006/relationships/hyperlink" Target="https://www.blackboxxfireworks.de/shop/html5videos/20201.mp4" TargetMode="External"/><Relationship Id="rId28" Type="http://schemas.openxmlformats.org/officeDocument/2006/relationships/hyperlink" Target="https://www.youtube.com/watch?v=cpO5EP1GWpg" TargetMode="External"/><Relationship Id="rId36" Type="http://schemas.openxmlformats.org/officeDocument/2006/relationships/hyperlink" Target="https://www.youtube.com/watch?v=tPPYkLp4vZo" TargetMode="External"/><Relationship Id="rId49" Type="http://schemas.openxmlformats.org/officeDocument/2006/relationships/hyperlink" Target="https://www.youtube.com/watch?v=XiKZQlOntKI" TargetMode="External"/><Relationship Id="rId57" Type="http://schemas.openxmlformats.org/officeDocument/2006/relationships/hyperlink" Target="https://www.youtube.com/watch?v=eC5sRNXHjBk" TargetMode="External"/><Relationship Id="rId10" Type="http://schemas.openxmlformats.org/officeDocument/2006/relationships/hyperlink" Target="https://www.youtube.com/watch?v=yroUAbnpxOE" TargetMode="External"/><Relationship Id="rId31" Type="http://schemas.openxmlformats.org/officeDocument/2006/relationships/hyperlink" Target="https://www.youtube.com/watch?v=dAYxpoE_Zfs" TargetMode="External"/><Relationship Id="rId44" Type="http://schemas.openxmlformats.org/officeDocument/2006/relationships/hyperlink" Target="https://www.youtube.com/watch?v=4qroqcuruII" TargetMode="External"/><Relationship Id="rId52" Type="http://schemas.openxmlformats.org/officeDocument/2006/relationships/hyperlink" Target="https://www.youtube.com/watch?v=FS3Dd-p18co" TargetMode="External"/><Relationship Id="rId60" Type="http://schemas.openxmlformats.org/officeDocument/2006/relationships/hyperlink" Target="https://www.youtube.com/watch?v=nVGlrzuThwM" TargetMode="External"/><Relationship Id="rId65" Type="http://schemas.openxmlformats.org/officeDocument/2006/relationships/hyperlink" Target="https://www.youtube.com/watch?v=EREyElH891k" TargetMode="External"/><Relationship Id="rId73" Type="http://schemas.openxmlformats.org/officeDocument/2006/relationships/hyperlink" Target="https://www.youtube.com/watch?v=I_miuiypoMY" TargetMode="External"/><Relationship Id="rId78" Type="http://schemas.openxmlformats.org/officeDocument/2006/relationships/table" Target="../tables/table1.xml"/><Relationship Id="rId81" Type="http://schemas.openxmlformats.org/officeDocument/2006/relationships/table" Target="../tables/table4.xml"/><Relationship Id="rId86" Type="http://schemas.openxmlformats.org/officeDocument/2006/relationships/table" Target="../tables/table9.xml"/><Relationship Id="rId4" Type="http://schemas.openxmlformats.org/officeDocument/2006/relationships/hyperlink" Target="https://www.youtube.com/watch?v=cD9hN5y7zCA" TargetMode="External"/><Relationship Id="rId9" Type="http://schemas.openxmlformats.org/officeDocument/2006/relationships/hyperlink" Target="https://www.youtube.com/watch?v=MGm1KPhEMhE" TargetMode="External"/><Relationship Id="rId13" Type="http://schemas.openxmlformats.org/officeDocument/2006/relationships/hyperlink" Target="https://www.youtube.com/watch?v=goSpiPBIuc0" TargetMode="External"/><Relationship Id="rId18" Type="http://schemas.openxmlformats.org/officeDocument/2006/relationships/hyperlink" Target="https://www.youtube.com/watch?v=_EBnS3eSnLg" TargetMode="External"/><Relationship Id="rId39" Type="http://schemas.openxmlformats.org/officeDocument/2006/relationships/hyperlink" Target="https://www.youtube.com/watch?v=tghf_DIzOu0" TargetMode="External"/><Relationship Id="rId34" Type="http://schemas.openxmlformats.org/officeDocument/2006/relationships/hyperlink" Target="https://www.youtube.com/watch?v=RViv8IfYUGM" TargetMode="External"/><Relationship Id="rId50" Type="http://schemas.openxmlformats.org/officeDocument/2006/relationships/hyperlink" Target="https://www.youtube.com/watch?v=tkTiZb9GH34" TargetMode="External"/><Relationship Id="rId55" Type="http://schemas.openxmlformats.org/officeDocument/2006/relationships/hyperlink" Target="https://www.youtube.com/watch?v=eC5sRNXHjBk" TargetMode="External"/><Relationship Id="rId76" Type="http://schemas.openxmlformats.org/officeDocument/2006/relationships/printerSettings" Target="../printerSettings/printerSettings1.bin"/><Relationship Id="rId7" Type="http://schemas.openxmlformats.org/officeDocument/2006/relationships/hyperlink" Target="https://www.youtube.com/watch?v=bRsXvKFQ92g" TargetMode="External"/><Relationship Id="rId71" Type="http://schemas.openxmlformats.org/officeDocument/2006/relationships/hyperlink" Target="https://www.youtube.com/watch?v=wkwKPxnLwiA" TargetMode="External"/><Relationship Id="rId2" Type="http://schemas.openxmlformats.org/officeDocument/2006/relationships/hyperlink" Target="https://www.youtube.com/watch?v=Nv8oZcxwu-s" TargetMode="External"/><Relationship Id="rId29" Type="http://schemas.openxmlformats.org/officeDocument/2006/relationships/hyperlink" Target="https://www.blackboxxfireworks.de/shop/html5videos/20503.mp4" TargetMode="External"/><Relationship Id="rId24" Type="http://schemas.openxmlformats.org/officeDocument/2006/relationships/hyperlink" Target="https://www.blackboxxfireworks.de/shop/html5videos/20011.mp4" TargetMode="External"/><Relationship Id="rId40" Type="http://schemas.openxmlformats.org/officeDocument/2006/relationships/hyperlink" Target="https://www.youtube.com/watch?v=Q8YxxRiBwlw" TargetMode="External"/><Relationship Id="rId45" Type="http://schemas.openxmlformats.org/officeDocument/2006/relationships/hyperlink" Target="https://www.youtube.com/watch?v=BbLuMNH9_s0" TargetMode="External"/><Relationship Id="rId66" Type="http://schemas.openxmlformats.org/officeDocument/2006/relationships/hyperlink" Target="https://www.youtube.com/watch?v=2aWktItfVXA" TargetMode="External"/><Relationship Id="rId61" Type="http://schemas.openxmlformats.org/officeDocument/2006/relationships/hyperlink" Target="https://www.youtube.com/watch?v=wXCa1SeVi3k" TargetMode="External"/><Relationship Id="rId82"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9E2E5-6C28-47FC-9305-AF1F64C568B7}">
  <dimension ref="A2:J315"/>
  <sheetViews>
    <sheetView tabSelected="1" view="pageLayout" topLeftCell="A290" zoomScaleNormal="100" workbookViewId="0">
      <selection activeCell="G304" sqref="G304"/>
    </sheetView>
  </sheetViews>
  <sheetFormatPr baseColWidth="10" defaultColWidth="11.42578125" defaultRowHeight="15" x14ac:dyDescent="0.25"/>
  <cols>
    <col min="1" max="1" width="5" style="14" customWidth="1"/>
    <col min="2" max="2" width="6.85546875" style="1" customWidth="1"/>
    <col min="3" max="3" width="11" customWidth="1"/>
    <col min="4" max="4" width="35.42578125" style="3" bestFit="1" customWidth="1"/>
    <col min="5" max="5" width="6.7109375" customWidth="1"/>
    <col min="6" max="6" width="6.28515625" customWidth="1"/>
    <col min="7" max="8" width="10.7109375" style="15" customWidth="1"/>
  </cols>
  <sheetData>
    <row r="2" spans="1:8" ht="18.75" x14ac:dyDescent="0.3">
      <c r="A2" s="57" t="s">
        <v>0</v>
      </c>
      <c r="B2" s="57"/>
      <c r="C2" s="57"/>
      <c r="D2" s="57"/>
      <c r="E2" s="57"/>
      <c r="F2" s="57"/>
      <c r="G2" s="57"/>
      <c r="H2" s="57"/>
    </row>
    <row r="4" spans="1:8" x14ac:dyDescent="0.25">
      <c r="A4" s="58" t="s">
        <v>1</v>
      </c>
      <c r="B4" s="58"/>
      <c r="C4" s="58"/>
      <c r="E4" s="62"/>
      <c r="F4" s="62"/>
      <c r="G4" s="12"/>
      <c r="H4" s="13"/>
    </row>
    <row r="5" spans="1:8" ht="14.25" customHeight="1" x14ac:dyDescent="0.25"/>
    <row r="6" spans="1:8" x14ac:dyDescent="0.25">
      <c r="B6" s="64" t="s">
        <v>2</v>
      </c>
      <c r="C6" s="64"/>
      <c r="D6" s="48"/>
      <c r="F6" s="17"/>
      <c r="G6" s="17"/>
      <c r="H6" s="17"/>
    </row>
    <row r="7" spans="1:8" x14ac:dyDescent="0.25">
      <c r="C7" s="16"/>
      <c r="F7" s="18"/>
      <c r="G7" s="19">
        <f ca="1">TODAY()</f>
        <v>45595</v>
      </c>
      <c r="H7" s="20"/>
    </row>
    <row r="8" spans="1:8" x14ac:dyDescent="0.25">
      <c r="B8" s="64" t="s">
        <v>3</v>
      </c>
      <c r="C8" s="64"/>
      <c r="D8" s="48"/>
      <c r="F8" s="18"/>
      <c r="G8" s="19">
        <f ca="1">RAND()*100</f>
        <v>92.518703562789128</v>
      </c>
      <c r="H8" s="20"/>
    </row>
    <row r="9" spans="1:8" x14ac:dyDescent="0.25">
      <c r="C9" s="16"/>
      <c r="F9" s="19">
        <f ca="1">IF(D6="Vorname",55,RAND()*1000000)</f>
        <v>759608.70539420657</v>
      </c>
      <c r="G9" s="19"/>
      <c r="H9" s="20"/>
    </row>
    <row r="10" spans="1:8" x14ac:dyDescent="0.25">
      <c r="A10" s="64" t="s">
        <v>4</v>
      </c>
      <c r="B10" s="64"/>
      <c r="C10" s="64"/>
      <c r="D10" s="47"/>
      <c r="F10" s="18"/>
      <c r="G10" s="20"/>
      <c r="H10" s="20"/>
    </row>
    <row r="11" spans="1:8" x14ac:dyDescent="0.25">
      <c r="C11" s="16"/>
      <c r="F11" s="18"/>
      <c r="G11" s="21" t="str">
        <f>IF(D6="Vorname",,MID(D6,1,1))</f>
        <v/>
      </c>
      <c r="H11" s="20"/>
    </row>
    <row r="12" spans="1:8" x14ac:dyDescent="0.25">
      <c r="B12" s="64" t="s">
        <v>5</v>
      </c>
      <c r="C12" s="64"/>
      <c r="D12" s="45"/>
      <c r="F12" s="18"/>
      <c r="G12" s="21" t="str">
        <f>IF(D8="Nachname",,MID(D8,1,1))</f>
        <v/>
      </c>
      <c r="H12" s="20"/>
    </row>
    <row r="13" spans="1:8" ht="15" customHeight="1" x14ac:dyDescent="0.25">
      <c r="C13" s="16"/>
      <c r="F13" s="18"/>
      <c r="G13" s="20"/>
      <c r="H13" s="20"/>
    </row>
    <row r="14" spans="1:8" x14ac:dyDescent="0.25">
      <c r="B14" s="64" t="s">
        <v>6</v>
      </c>
      <c r="C14" s="64"/>
      <c r="D14" s="45"/>
      <c r="F14" s="22"/>
      <c r="G14" s="23"/>
      <c r="H14" s="23"/>
    </row>
    <row r="15" spans="1:8" x14ac:dyDescent="0.25">
      <c r="F15" s="22"/>
      <c r="G15" s="23"/>
      <c r="H15" s="23"/>
    </row>
    <row r="16" spans="1:8" x14ac:dyDescent="0.25">
      <c r="C16" s="16" t="s">
        <v>7</v>
      </c>
      <c r="D16" s="46"/>
      <c r="E16" s="24"/>
      <c r="F16" s="22"/>
      <c r="G16" s="23"/>
      <c r="H16" s="23"/>
    </row>
    <row r="17" spans="1:8" ht="14.25" customHeight="1" x14ac:dyDescent="0.25">
      <c r="F17" s="22"/>
      <c r="G17" s="23"/>
      <c r="H17" s="23"/>
    </row>
    <row r="18" spans="1:8" ht="15" customHeight="1" x14ac:dyDescent="0.25">
      <c r="B18" s="63" t="s">
        <v>333</v>
      </c>
      <c r="C18" s="63"/>
      <c r="D18" s="63"/>
      <c r="E18" s="63"/>
      <c r="F18" s="63"/>
      <c r="G18" s="63"/>
    </row>
    <row r="19" spans="1:8" x14ac:dyDescent="0.25">
      <c r="B19" s="63"/>
      <c r="C19" s="63"/>
      <c r="D19" s="63"/>
      <c r="E19" s="63"/>
      <c r="F19" s="63"/>
      <c r="G19" s="63"/>
    </row>
    <row r="20" spans="1:8" x14ac:dyDescent="0.25">
      <c r="B20" s="63"/>
      <c r="C20" s="63"/>
      <c r="D20" s="63"/>
      <c r="E20" s="63"/>
      <c r="F20" s="63"/>
      <c r="G20" s="63"/>
    </row>
    <row r="21" spans="1:8" x14ac:dyDescent="0.25">
      <c r="B21" s="63"/>
      <c r="C21" s="63"/>
      <c r="D21" s="63"/>
      <c r="E21" s="63"/>
      <c r="F21" s="63"/>
      <c r="G21" s="63"/>
    </row>
    <row r="22" spans="1:8" x14ac:dyDescent="0.25">
      <c r="B22" s="63"/>
      <c r="C22" s="63"/>
      <c r="D22" s="63"/>
      <c r="E22" s="63"/>
      <c r="F22" s="63"/>
      <c r="G22" s="63"/>
    </row>
    <row r="23" spans="1:8" x14ac:dyDescent="0.25">
      <c r="B23" s="63"/>
      <c r="C23" s="63"/>
      <c r="D23" s="63"/>
      <c r="E23" s="63"/>
      <c r="F23" s="63"/>
      <c r="G23" s="63"/>
    </row>
    <row r="24" spans="1:8" ht="15" customHeight="1" x14ac:dyDescent="0.25">
      <c r="B24" s="65" t="s">
        <v>203</v>
      </c>
      <c r="C24" s="65"/>
      <c r="D24" s="65"/>
      <c r="E24" s="65"/>
      <c r="F24" s="65"/>
      <c r="G24" s="65"/>
    </row>
    <row r="25" spans="1:8" x14ac:dyDescent="0.25">
      <c r="B25" s="65"/>
      <c r="C25" s="65"/>
      <c r="D25" s="65"/>
      <c r="E25" s="65"/>
      <c r="F25" s="65"/>
      <c r="G25" s="65"/>
    </row>
    <row r="27" spans="1:8" x14ac:dyDescent="0.25">
      <c r="A27" s="58" t="s">
        <v>332</v>
      </c>
      <c r="B27" s="58"/>
      <c r="C27" s="58"/>
      <c r="D27" s="45"/>
    </row>
    <row r="30" spans="1:8" ht="148.5" customHeight="1" x14ac:dyDescent="0.25">
      <c r="B30" s="63" t="s">
        <v>207</v>
      </c>
      <c r="C30" s="63"/>
      <c r="D30" s="63"/>
      <c r="E30" s="63"/>
      <c r="F30" s="63"/>
      <c r="G30" s="63"/>
    </row>
    <row r="31" spans="1:8" ht="15.75" x14ac:dyDescent="0.25">
      <c r="A31" s="61" t="s">
        <v>8</v>
      </c>
      <c r="B31" s="61"/>
      <c r="C31" s="61"/>
      <c r="D31" s="61"/>
      <c r="E31" s="61"/>
      <c r="F31" s="61"/>
      <c r="G31" s="61"/>
      <c r="H31" s="61"/>
    </row>
    <row r="33" spans="1:10" x14ac:dyDescent="0.25">
      <c r="A33" s="11" t="s">
        <v>9</v>
      </c>
      <c r="B33" s="6" t="s">
        <v>10</v>
      </c>
      <c r="C33" s="11" t="s">
        <v>11</v>
      </c>
      <c r="D33" s="25" t="s">
        <v>12</v>
      </c>
      <c r="E33" s="11" t="s">
        <v>13</v>
      </c>
      <c r="F33" s="11" t="s">
        <v>14</v>
      </c>
      <c r="G33" s="26" t="s">
        <v>15</v>
      </c>
      <c r="H33" s="26" t="s">
        <v>16</v>
      </c>
    </row>
    <row r="34" spans="1:10" s="27" customFormat="1" hidden="1" x14ac:dyDescent="0.25">
      <c r="B34" s="28"/>
      <c r="D34" s="29"/>
    </row>
    <row r="35" spans="1:10" x14ac:dyDescent="0.25">
      <c r="A35" s="1">
        <v>1</v>
      </c>
      <c r="B35" s="44"/>
      <c r="C35" s="2" t="s">
        <v>17</v>
      </c>
      <c r="D35" s="3" t="s">
        <v>18</v>
      </c>
      <c r="E35" s="2"/>
      <c r="F35" s="2" t="s">
        <v>19</v>
      </c>
      <c r="G35" s="4">
        <v>11.5</v>
      </c>
      <c r="H35" s="4">
        <f t="shared" ref="H35:H42" si="0">G35*B35</f>
        <v>0</v>
      </c>
    </row>
    <row r="36" spans="1:10" x14ac:dyDescent="0.25">
      <c r="A36" s="1">
        <f>A35+1</f>
        <v>2</v>
      </c>
      <c r="B36" s="44"/>
      <c r="C36" s="2" t="s">
        <v>17</v>
      </c>
      <c r="D36" s="3" t="s">
        <v>171</v>
      </c>
      <c r="E36" s="2"/>
      <c r="F36" s="2" t="s">
        <v>19</v>
      </c>
      <c r="G36" s="4">
        <v>11.5</v>
      </c>
      <c r="H36" s="4">
        <f>G36*B36</f>
        <v>0</v>
      </c>
    </row>
    <row r="37" spans="1:10" x14ac:dyDescent="0.25">
      <c r="A37" s="1">
        <f t="shared" ref="A37:A42" si="1">A36+1</f>
        <v>3</v>
      </c>
      <c r="B37" s="44"/>
      <c r="C37" s="2" t="s">
        <v>20</v>
      </c>
      <c r="D37" s="3" t="s">
        <v>21</v>
      </c>
      <c r="E37" s="2"/>
      <c r="F37" s="2" t="s">
        <v>19</v>
      </c>
      <c r="G37" s="4">
        <v>12.5</v>
      </c>
      <c r="H37" s="4">
        <f t="shared" si="0"/>
        <v>0</v>
      </c>
    </row>
    <row r="38" spans="1:10" x14ac:dyDescent="0.25">
      <c r="A38" s="1">
        <f t="shared" si="1"/>
        <v>4</v>
      </c>
      <c r="B38" s="44"/>
      <c r="C38" s="2" t="s">
        <v>20</v>
      </c>
      <c r="D38" s="3" t="s">
        <v>22</v>
      </c>
      <c r="E38" s="2"/>
      <c r="F38" s="2" t="s">
        <v>19</v>
      </c>
      <c r="G38" s="4">
        <v>12.5</v>
      </c>
      <c r="H38" s="4">
        <f t="shared" si="0"/>
        <v>0</v>
      </c>
    </row>
    <row r="39" spans="1:10" ht="15" customHeight="1" x14ac:dyDescent="0.25">
      <c r="A39" s="1">
        <f t="shared" si="1"/>
        <v>5</v>
      </c>
      <c r="B39" s="44"/>
      <c r="C39" s="2" t="s">
        <v>17</v>
      </c>
      <c r="D39" s="3" t="s">
        <v>172</v>
      </c>
      <c r="E39" s="2"/>
      <c r="F39" s="2" t="s">
        <v>19</v>
      </c>
      <c r="G39" s="4">
        <v>13</v>
      </c>
      <c r="H39" s="4">
        <f t="shared" si="0"/>
        <v>0</v>
      </c>
    </row>
    <row r="40" spans="1:10" x14ac:dyDescent="0.25">
      <c r="A40" s="1">
        <f t="shared" si="1"/>
        <v>6</v>
      </c>
      <c r="B40" s="44"/>
      <c r="C40" s="2" t="s">
        <v>17</v>
      </c>
      <c r="D40" s="3" t="s">
        <v>23</v>
      </c>
      <c r="E40" s="2"/>
      <c r="F40" s="2" t="s">
        <v>19</v>
      </c>
      <c r="G40" s="4">
        <v>90</v>
      </c>
      <c r="H40" s="4">
        <f t="shared" si="0"/>
        <v>0</v>
      </c>
    </row>
    <row r="41" spans="1:10" x14ac:dyDescent="0.25">
      <c r="A41" s="1">
        <f t="shared" si="1"/>
        <v>7</v>
      </c>
      <c r="B41" s="44"/>
      <c r="C41" s="2" t="s">
        <v>17</v>
      </c>
      <c r="D41" s="3" t="s">
        <v>24</v>
      </c>
      <c r="E41" s="2"/>
      <c r="F41" s="2" t="s">
        <v>19</v>
      </c>
      <c r="G41" s="4">
        <v>40</v>
      </c>
      <c r="H41" s="4">
        <f t="shared" si="0"/>
        <v>0</v>
      </c>
    </row>
    <row r="42" spans="1:10" x14ac:dyDescent="0.25">
      <c r="A42" s="1">
        <f t="shared" si="1"/>
        <v>8</v>
      </c>
      <c r="B42" s="44"/>
      <c r="C42" s="2" t="s">
        <v>17</v>
      </c>
      <c r="D42" s="3" t="s">
        <v>25</v>
      </c>
      <c r="E42" s="2"/>
      <c r="F42" s="2" t="s">
        <v>19</v>
      </c>
      <c r="G42" s="4">
        <v>48</v>
      </c>
      <c r="H42" s="4">
        <f t="shared" si="0"/>
        <v>0</v>
      </c>
    </row>
    <row r="43" spans="1:10" x14ac:dyDescent="0.25">
      <c r="A43" s="66"/>
      <c r="B43" s="44"/>
      <c r="C43" s="67"/>
      <c r="D43" s="70"/>
      <c r="E43" s="67"/>
      <c r="F43" s="67"/>
      <c r="G43" s="69"/>
      <c r="H43" s="69">
        <f>SUM(H35:H42)</f>
        <v>0</v>
      </c>
    </row>
    <row r="44" spans="1:10" ht="15.75" x14ac:dyDescent="0.25">
      <c r="A44" s="61" t="s">
        <v>26</v>
      </c>
      <c r="B44" s="61"/>
      <c r="C44" s="61"/>
      <c r="D44" s="61"/>
      <c r="E44" s="61"/>
      <c r="F44" s="61"/>
      <c r="G44" s="61"/>
      <c r="H44" s="61"/>
    </row>
    <row r="46" spans="1:10" x14ac:dyDescent="0.25">
      <c r="A46" s="11" t="s">
        <v>9</v>
      </c>
      <c r="B46" s="6" t="s">
        <v>10</v>
      </c>
      <c r="C46" s="31" t="s">
        <v>11</v>
      </c>
      <c r="D46" s="7" t="s">
        <v>12</v>
      </c>
      <c r="E46" s="31" t="s">
        <v>13</v>
      </c>
      <c r="F46" s="31" t="s">
        <v>14</v>
      </c>
      <c r="G46" s="32" t="s">
        <v>15</v>
      </c>
      <c r="H46" s="32" t="s">
        <v>16</v>
      </c>
    </row>
    <row r="47" spans="1:10" hidden="1" x14ac:dyDescent="0.25">
      <c r="A47"/>
      <c r="B47" s="2"/>
      <c r="G47"/>
      <c r="H47"/>
    </row>
    <row r="48" spans="1:10" x14ac:dyDescent="0.25">
      <c r="A48" s="1">
        <f>A42+1</f>
        <v>9</v>
      </c>
      <c r="B48" s="44"/>
      <c r="C48" s="2" t="s">
        <v>17</v>
      </c>
      <c r="D48" s="3" t="s">
        <v>27</v>
      </c>
      <c r="E48" s="2" t="s">
        <v>28</v>
      </c>
      <c r="F48" s="1" t="s">
        <v>29</v>
      </c>
      <c r="G48" s="4">
        <v>42</v>
      </c>
      <c r="H48" s="4">
        <f t="shared" ref="H48:H134" si="2">G48*B48</f>
        <v>0</v>
      </c>
      <c r="J48" s="31"/>
    </row>
    <row r="49" spans="1:10" ht="150" x14ac:dyDescent="0.25">
      <c r="A49" s="82"/>
      <c r="B49" s="82"/>
      <c r="C49" s="83"/>
      <c r="D49" s="84" t="s">
        <v>211</v>
      </c>
      <c r="E49" s="83"/>
      <c r="F49" s="82"/>
      <c r="G49" s="90" t="s">
        <v>30</v>
      </c>
      <c r="H49" s="85"/>
      <c r="J49" s="31"/>
    </row>
    <row r="50" spans="1:10" x14ac:dyDescent="0.25">
      <c r="A50" s="82">
        <f>A48+1</f>
        <v>10</v>
      </c>
      <c r="B50" s="86"/>
      <c r="C50" s="83" t="s">
        <v>17</v>
      </c>
      <c r="D50" s="84" t="s">
        <v>173</v>
      </c>
      <c r="E50" s="83" t="s">
        <v>174</v>
      </c>
      <c r="F50" s="82" t="s">
        <v>29</v>
      </c>
      <c r="G50" s="77">
        <v>43</v>
      </c>
      <c r="H50" s="85">
        <f t="shared" ref="H50" si="3">G50*B50</f>
        <v>0</v>
      </c>
      <c r="J50" s="31"/>
    </row>
    <row r="51" spans="1:10" ht="165" x14ac:dyDescent="0.25">
      <c r="A51" s="1"/>
      <c r="B51" s="82"/>
      <c r="C51" s="83"/>
      <c r="D51" s="84" t="s">
        <v>212</v>
      </c>
      <c r="E51" s="83"/>
      <c r="F51" s="82"/>
      <c r="G51" s="90" t="s">
        <v>30</v>
      </c>
      <c r="H51" s="85"/>
      <c r="J51" s="31"/>
    </row>
    <row r="52" spans="1:10" x14ac:dyDescent="0.25">
      <c r="A52" s="1">
        <v>11</v>
      </c>
      <c r="B52" s="86"/>
      <c r="C52" s="83" t="s">
        <v>17</v>
      </c>
      <c r="D52" s="84" t="s">
        <v>205</v>
      </c>
      <c r="E52" s="83"/>
      <c r="F52" s="82"/>
      <c r="G52" s="77">
        <v>23</v>
      </c>
      <c r="H52" s="85">
        <f t="shared" ref="H52" si="4">G52*B52</f>
        <v>0</v>
      </c>
      <c r="J52" s="31"/>
    </row>
    <row r="53" spans="1:10" ht="135" x14ac:dyDescent="0.25">
      <c r="A53" s="82"/>
      <c r="B53" s="82"/>
      <c r="C53" s="83"/>
      <c r="D53" s="84" t="s">
        <v>213</v>
      </c>
      <c r="E53" s="83"/>
      <c r="F53" s="82"/>
      <c r="G53" s="90" t="s">
        <v>30</v>
      </c>
      <c r="H53" s="85"/>
      <c r="J53" s="31"/>
    </row>
    <row r="54" spans="1:10" x14ac:dyDescent="0.25">
      <c r="A54" s="1">
        <v>12</v>
      </c>
      <c r="B54" s="86"/>
      <c r="C54" s="83" t="s">
        <v>17</v>
      </c>
      <c r="D54" s="84" t="s">
        <v>175</v>
      </c>
      <c r="E54" s="83" t="s">
        <v>176</v>
      </c>
      <c r="F54" s="82" t="s">
        <v>29</v>
      </c>
      <c r="G54" s="77">
        <v>49</v>
      </c>
      <c r="H54" s="85">
        <f t="shared" ref="H54" si="5">G54*B54</f>
        <v>0</v>
      </c>
      <c r="J54" s="31"/>
    </row>
    <row r="55" spans="1:10" ht="120" x14ac:dyDescent="0.25">
      <c r="A55" s="82"/>
      <c r="B55" s="82"/>
      <c r="C55" s="83"/>
      <c r="D55" s="84" t="s">
        <v>214</v>
      </c>
      <c r="E55" s="83"/>
      <c r="F55" s="82"/>
      <c r="G55" s="90" t="s">
        <v>30</v>
      </c>
      <c r="H55" s="85"/>
      <c r="J55" s="31"/>
    </row>
    <row r="56" spans="1:10" x14ac:dyDescent="0.25">
      <c r="A56" s="82">
        <f t="shared" ref="A56" si="6">A54+1</f>
        <v>13</v>
      </c>
      <c r="B56" s="86"/>
      <c r="C56" s="83" t="s">
        <v>17</v>
      </c>
      <c r="D56" s="84" t="s">
        <v>208</v>
      </c>
      <c r="E56" s="83" t="s">
        <v>209</v>
      </c>
      <c r="F56" s="82" t="s">
        <v>29</v>
      </c>
      <c r="G56" s="77">
        <v>11</v>
      </c>
      <c r="H56" s="85">
        <f>G56*B56</f>
        <v>0</v>
      </c>
    </row>
    <row r="57" spans="1:10" ht="78" customHeight="1" x14ac:dyDescent="0.25">
      <c r="A57" s="1"/>
      <c r="B57" s="82"/>
      <c r="C57" s="83"/>
      <c r="D57" s="84" t="s">
        <v>210</v>
      </c>
      <c r="E57" s="83"/>
      <c r="F57" s="82"/>
      <c r="G57" s="91" t="s">
        <v>30</v>
      </c>
      <c r="H57" s="85"/>
    </row>
    <row r="58" spans="1:10" x14ac:dyDescent="0.25">
      <c r="A58" s="82">
        <v>14</v>
      </c>
      <c r="B58" s="86"/>
      <c r="C58" s="83" t="s">
        <v>17</v>
      </c>
      <c r="D58" s="84" t="s">
        <v>35</v>
      </c>
      <c r="E58" s="83" t="s">
        <v>28</v>
      </c>
      <c r="F58" s="82" t="s">
        <v>29</v>
      </c>
      <c r="G58" s="77">
        <v>44</v>
      </c>
      <c r="H58" s="85">
        <f>G58*B58</f>
        <v>0</v>
      </c>
    </row>
    <row r="59" spans="1:10" ht="105" x14ac:dyDescent="0.25">
      <c r="A59" s="82"/>
      <c r="B59" s="82"/>
      <c r="C59" s="83"/>
      <c r="D59" s="88" t="s">
        <v>215</v>
      </c>
      <c r="E59" s="83"/>
      <c r="F59" s="82"/>
      <c r="G59" s="90" t="s">
        <v>30</v>
      </c>
      <c r="H59" s="85"/>
    </row>
    <row r="60" spans="1:10" x14ac:dyDescent="0.25">
      <c r="A60" s="82">
        <v>15</v>
      </c>
      <c r="B60" s="86"/>
      <c r="C60" s="83" t="s">
        <v>17</v>
      </c>
      <c r="D60" s="87" t="s">
        <v>36</v>
      </c>
      <c r="E60" s="83" t="s">
        <v>37</v>
      </c>
      <c r="F60" s="82" t="s">
        <v>29</v>
      </c>
      <c r="G60" s="85">
        <v>11</v>
      </c>
      <c r="H60" s="85">
        <f t="shared" si="2"/>
        <v>0</v>
      </c>
    </row>
    <row r="61" spans="1:10" ht="75" x14ac:dyDescent="0.25">
      <c r="A61" s="82"/>
      <c r="B61" s="82"/>
      <c r="C61" s="83"/>
      <c r="D61" s="84" t="s">
        <v>334</v>
      </c>
      <c r="E61" s="83"/>
      <c r="F61" s="82"/>
      <c r="G61" s="90" t="s">
        <v>30</v>
      </c>
      <c r="H61" s="85"/>
    </row>
    <row r="62" spans="1:10" x14ac:dyDescent="0.25">
      <c r="A62" s="82">
        <v>16</v>
      </c>
      <c r="B62" s="86"/>
      <c r="C62" s="83" t="s">
        <v>17</v>
      </c>
      <c r="D62" s="84" t="s">
        <v>177</v>
      </c>
      <c r="E62" s="83" t="s">
        <v>178</v>
      </c>
      <c r="F62" s="82" t="s">
        <v>29</v>
      </c>
      <c r="G62" s="77">
        <v>59</v>
      </c>
      <c r="H62" s="85">
        <f t="shared" ref="H62:H64" si="7">G62*B62</f>
        <v>0</v>
      </c>
    </row>
    <row r="63" spans="1:10" ht="60" x14ac:dyDescent="0.25">
      <c r="A63" s="82"/>
      <c r="B63" s="82"/>
      <c r="C63" s="83"/>
      <c r="D63" s="84" t="s">
        <v>216</v>
      </c>
      <c r="E63" s="83"/>
      <c r="F63" s="82"/>
      <c r="G63" s="90" t="s">
        <v>30</v>
      </c>
      <c r="H63" s="85"/>
    </row>
    <row r="64" spans="1:10" x14ac:dyDescent="0.25">
      <c r="A64" s="82">
        <v>17</v>
      </c>
      <c r="B64" s="86"/>
      <c r="C64" s="83" t="s">
        <v>17</v>
      </c>
      <c r="D64" s="84" t="s">
        <v>179</v>
      </c>
      <c r="E64" s="83" t="s">
        <v>180</v>
      </c>
      <c r="F64" s="82" t="s">
        <v>29</v>
      </c>
      <c r="G64" s="77">
        <v>50</v>
      </c>
      <c r="H64" s="85">
        <f t="shared" si="7"/>
        <v>0</v>
      </c>
    </row>
    <row r="65" spans="1:8" ht="60" x14ac:dyDescent="0.25">
      <c r="A65" s="82"/>
      <c r="B65" s="82"/>
      <c r="C65" s="83"/>
      <c r="D65" s="84" t="s">
        <v>217</v>
      </c>
      <c r="E65" s="83"/>
      <c r="F65" s="82"/>
      <c r="G65" s="90" t="s">
        <v>30</v>
      </c>
      <c r="H65" s="85"/>
    </row>
    <row r="66" spans="1:8" x14ac:dyDescent="0.25">
      <c r="A66" s="82">
        <v>18</v>
      </c>
      <c r="B66" s="86"/>
      <c r="C66" s="83" t="s">
        <v>17</v>
      </c>
      <c r="D66" s="87" t="s">
        <v>218</v>
      </c>
      <c r="E66" s="83" t="s">
        <v>219</v>
      </c>
      <c r="F66" s="82" t="s">
        <v>29</v>
      </c>
      <c r="G66" s="85">
        <v>15</v>
      </c>
      <c r="H66" s="85">
        <f t="shared" si="2"/>
        <v>0</v>
      </c>
    </row>
    <row r="67" spans="1:8" ht="90" x14ac:dyDescent="0.25">
      <c r="A67" s="82"/>
      <c r="B67" s="82"/>
      <c r="C67" s="83"/>
      <c r="D67" s="87" t="s">
        <v>335</v>
      </c>
      <c r="E67" s="83"/>
      <c r="F67" s="82"/>
      <c r="G67" s="91" t="s">
        <v>30</v>
      </c>
      <c r="H67" s="85"/>
    </row>
    <row r="68" spans="1:8" x14ac:dyDescent="0.25">
      <c r="A68" s="82">
        <v>19</v>
      </c>
      <c r="B68" s="86"/>
      <c r="C68" s="75" t="s">
        <v>17</v>
      </c>
      <c r="D68" s="76" t="s">
        <v>220</v>
      </c>
      <c r="E68" s="75" t="s">
        <v>28</v>
      </c>
      <c r="F68" s="74" t="s">
        <v>29</v>
      </c>
      <c r="G68" s="77">
        <v>43</v>
      </c>
      <c r="H68" s="78">
        <f t="shared" ref="H68" si="8">G68*B68</f>
        <v>0</v>
      </c>
    </row>
    <row r="69" spans="1:8" ht="165" x14ac:dyDescent="0.25">
      <c r="A69" s="82"/>
      <c r="B69" s="74"/>
      <c r="C69" s="75"/>
      <c r="D69" s="76" t="s">
        <v>221</v>
      </c>
      <c r="E69" s="75"/>
      <c r="F69" s="74"/>
      <c r="G69" s="90" t="s">
        <v>30</v>
      </c>
      <c r="H69" s="78"/>
    </row>
    <row r="70" spans="1:8" x14ac:dyDescent="0.25">
      <c r="A70" s="82">
        <v>20</v>
      </c>
      <c r="B70" s="86"/>
      <c r="C70" s="83" t="s">
        <v>17</v>
      </c>
      <c r="D70" s="88" t="s">
        <v>32</v>
      </c>
      <c r="E70" s="83" t="s">
        <v>33</v>
      </c>
      <c r="F70" s="82" t="s">
        <v>29</v>
      </c>
      <c r="G70" s="77">
        <v>60</v>
      </c>
      <c r="H70" s="85">
        <f>G70*B70</f>
        <v>0</v>
      </c>
    </row>
    <row r="71" spans="1:8" ht="285" x14ac:dyDescent="0.25">
      <c r="A71" s="82"/>
      <c r="B71" s="82"/>
      <c r="C71" s="83"/>
      <c r="D71" s="88" t="s">
        <v>222</v>
      </c>
      <c r="E71" s="83"/>
      <c r="F71" s="82"/>
      <c r="G71" s="90" t="s">
        <v>30</v>
      </c>
      <c r="H71" s="85"/>
    </row>
    <row r="72" spans="1:8" s="73" customFormat="1" x14ac:dyDescent="0.25">
      <c r="A72" s="82">
        <v>21</v>
      </c>
      <c r="B72" s="86"/>
      <c r="C72" s="75" t="s">
        <v>17</v>
      </c>
      <c r="D72" s="79" t="s">
        <v>223</v>
      </c>
      <c r="E72" s="75" t="s">
        <v>224</v>
      </c>
      <c r="F72" s="74" t="s">
        <v>29</v>
      </c>
      <c r="G72" s="77">
        <v>59</v>
      </c>
      <c r="H72" s="78">
        <f t="shared" ref="H72" si="9">G72*B72</f>
        <v>0</v>
      </c>
    </row>
    <row r="73" spans="1:8" s="73" customFormat="1" ht="60" x14ac:dyDescent="0.25">
      <c r="A73" s="82"/>
      <c r="B73" s="74"/>
      <c r="C73" s="75"/>
      <c r="D73" s="79" t="s">
        <v>225</v>
      </c>
      <c r="E73" s="75"/>
      <c r="F73" s="74"/>
      <c r="G73" s="90" t="s">
        <v>30</v>
      </c>
      <c r="H73" s="78"/>
    </row>
    <row r="74" spans="1:8" s="73" customFormat="1" x14ac:dyDescent="0.25">
      <c r="A74" s="82">
        <v>22</v>
      </c>
      <c r="B74" s="86"/>
      <c r="C74" s="75" t="s">
        <v>17</v>
      </c>
      <c r="D74" s="79" t="s">
        <v>226</v>
      </c>
      <c r="E74" s="75">
        <v>486</v>
      </c>
      <c r="F74" s="74" t="s">
        <v>29</v>
      </c>
      <c r="G74" s="77">
        <v>55</v>
      </c>
      <c r="H74" s="78">
        <f t="shared" ref="H74" si="10">G74*B74</f>
        <v>0</v>
      </c>
    </row>
    <row r="75" spans="1:8" s="73" customFormat="1" ht="90" x14ac:dyDescent="0.25">
      <c r="A75" s="82"/>
      <c r="B75" s="74"/>
      <c r="C75" s="75"/>
      <c r="D75" s="79" t="s">
        <v>227</v>
      </c>
      <c r="E75" s="75"/>
      <c r="F75" s="74"/>
      <c r="G75" s="90" t="s">
        <v>30</v>
      </c>
      <c r="H75" s="78"/>
    </row>
    <row r="76" spans="1:8" x14ac:dyDescent="0.25">
      <c r="A76" s="82">
        <v>23</v>
      </c>
      <c r="B76" s="86"/>
      <c r="C76" s="83" t="s">
        <v>17</v>
      </c>
      <c r="D76" s="87" t="s">
        <v>38</v>
      </c>
      <c r="E76" s="83" t="s">
        <v>39</v>
      </c>
      <c r="F76" s="82" t="s">
        <v>29</v>
      </c>
      <c r="G76" s="85">
        <v>12.5</v>
      </c>
      <c r="H76" s="85">
        <f t="shared" si="2"/>
        <v>0</v>
      </c>
    </row>
    <row r="77" spans="1:8" ht="75" x14ac:dyDescent="0.25">
      <c r="A77" s="82"/>
      <c r="B77" s="82"/>
      <c r="C77" s="83"/>
      <c r="D77" s="87" t="s">
        <v>229</v>
      </c>
      <c r="E77" s="83"/>
      <c r="F77" s="82"/>
      <c r="G77" s="89"/>
      <c r="H77" s="85"/>
    </row>
    <row r="78" spans="1:8" x14ac:dyDescent="0.25">
      <c r="A78" s="82">
        <v>24</v>
      </c>
      <c r="B78" s="86"/>
      <c r="C78" s="83" t="s">
        <v>17</v>
      </c>
      <c r="D78" s="87" t="s">
        <v>40</v>
      </c>
      <c r="E78" s="83" t="s">
        <v>41</v>
      </c>
      <c r="F78" s="82" t="s">
        <v>29</v>
      </c>
      <c r="G78" s="85">
        <v>12.5</v>
      </c>
      <c r="H78" s="85">
        <f t="shared" si="2"/>
        <v>0</v>
      </c>
    </row>
    <row r="79" spans="1:8" ht="75" x14ac:dyDescent="0.25">
      <c r="A79" s="82"/>
      <c r="B79" s="82"/>
      <c r="C79" s="83"/>
      <c r="D79" s="84" t="s">
        <v>228</v>
      </c>
      <c r="E79" s="83"/>
      <c r="F79" s="82"/>
      <c r="G79" s="90" t="s">
        <v>30</v>
      </c>
      <c r="H79" s="85"/>
    </row>
    <row r="80" spans="1:8" x14ac:dyDescent="0.25">
      <c r="A80" s="82">
        <v>25</v>
      </c>
      <c r="B80" s="86"/>
      <c r="C80" s="75" t="s">
        <v>17</v>
      </c>
      <c r="D80" s="80" t="s">
        <v>231</v>
      </c>
      <c r="E80" s="75" t="s">
        <v>230</v>
      </c>
      <c r="F80" s="74" t="s">
        <v>29</v>
      </c>
      <c r="G80" s="77">
        <v>40</v>
      </c>
      <c r="H80" s="78">
        <f t="shared" ref="H80" si="11">G80*B80</f>
        <v>0</v>
      </c>
    </row>
    <row r="81" spans="1:8" ht="135" x14ac:dyDescent="0.25">
      <c r="A81" s="82"/>
      <c r="B81" s="74"/>
      <c r="C81" s="75"/>
      <c r="D81" s="80" t="s">
        <v>232</v>
      </c>
      <c r="E81" s="75"/>
      <c r="F81" s="74"/>
      <c r="G81" s="90" t="s">
        <v>30</v>
      </c>
      <c r="H81" s="78"/>
    </row>
    <row r="82" spans="1:8" x14ac:dyDescent="0.25">
      <c r="A82" s="82">
        <v>26</v>
      </c>
      <c r="B82" s="86"/>
      <c r="C82" s="83" t="s">
        <v>17</v>
      </c>
      <c r="D82" s="87" t="s">
        <v>42</v>
      </c>
      <c r="E82" s="83" t="s">
        <v>43</v>
      </c>
      <c r="F82" s="82" t="s">
        <v>29</v>
      </c>
      <c r="G82" s="85">
        <v>57</v>
      </c>
      <c r="H82" s="85">
        <f t="shared" si="2"/>
        <v>0</v>
      </c>
    </row>
    <row r="83" spans="1:8" ht="300" x14ac:dyDescent="0.25">
      <c r="A83" s="82"/>
      <c r="B83" s="82"/>
      <c r="C83" s="83"/>
      <c r="D83" s="88" t="s">
        <v>233</v>
      </c>
      <c r="E83" s="83"/>
      <c r="F83" s="82"/>
      <c r="G83" s="90" t="s">
        <v>30</v>
      </c>
      <c r="H83" s="85"/>
    </row>
    <row r="84" spans="1:8" x14ac:dyDescent="0.25">
      <c r="A84" s="82">
        <v>27</v>
      </c>
      <c r="B84" s="86"/>
      <c r="C84" s="83" t="s">
        <v>17</v>
      </c>
      <c r="D84" s="87" t="s">
        <v>44</v>
      </c>
      <c r="E84" s="83" t="s">
        <v>45</v>
      </c>
      <c r="F84" s="82" t="s">
        <v>29</v>
      </c>
      <c r="G84" s="85">
        <v>19</v>
      </c>
      <c r="H84" s="85">
        <f t="shared" si="2"/>
        <v>0</v>
      </c>
    </row>
    <row r="85" spans="1:8" ht="90" x14ac:dyDescent="0.25">
      <c r="A85" s="82"/>
      <c r="B85" s="82"/>
      <c r="C85" s="83"/>
      <c r="D85" s="87" t="s">
        <v>234</v>
      </c>
      <c r="E85" s="83"/>
      <c r="F85" s="82"/>
      <c r="G85" s="90" t="s">
        <v>30</v>
      </c>
      <c r="H85" s="85"/>
    </row>
    <row r="86" spans="1:8" ht="15" customHeight="1" x14ac:dyDescent="0.25">
      <c r="A86" s="82">
        <v>28</v>
      </c>
      <c r="B86" s="86"/>
      <c r="C86" s="83" t="s">
        <v>17</v>
      </c>
      <c r="D86" s="87" t="s">
        <v>46</v>
      </c>
      <c r="E86" s="83" t="s">
        <v>47</v>
      </c>
      <c r="F86" s="82" t="s">
        <v>29</v>
      </c>
      <c r="G86" s="85">
        <v>45</v>
      </c>
      <c r="H86" s="85">
        <f t="shared" si="2"/>
        <v>0</v>
      </c>
    </row>
    <row r="87" spans="1:8" ht="150" x14ac:dyDescent="0.25">
      <c r="A87" s="82"/>
      <c r="B87" s="82"/>
      <c r="C87" s="83"/>
      <c r="D87" s="87" t="s">
        <v>235</v>
      </c>
      <c r="E87" s="83"/>
      <c r="F87" s="82"/>
      <c r="G87" s="90" t="s">
        <v>30</v>
      </c>
      <c r="H87" s="85"/>
    </row>
    <row r="88" spans="1:8" ht="15" customHeight="1" x14ac:dyDescent="0.25">
      <c r="A88" s="82">
        <v>29</v>
      </c>
      <c r="B88" s="86"/>
      <c r="C88" s="83" t="s">
        <v>17</v>
      </c>
      <c r="D88" s="87" t="s">
        <v>48</v>
      </c>
      <c r="E88" s="83" t="s">
        <v>47</v>
      </c>
      <c r="F88" s="82" t="s">
        <v>29</v>
      </c>
      <c r="G88" s="85">
        <v>50</v>
      </c>
      <c r="H88" s="85">
        <f t="shared" si="2"/>
        <v>0</v>
      </c>
    </row>
    <row r="89" spans="1:8" ht="135" x14ac:dyDescent="0.25">
      <c r="A89" s="82"/>
      <c r="B89" s="82"/>
      <c r="C89" s="83"/>
      <c r="D89" s="84" t="s">
        <v>236</v>
      </c>
      <c r="E89" s="83"/>
      <c r="F89" s="82"/>
      <c r="G89" s="90" t="s">
        <v>30</v>
      </c>
      <c r="H89" s="85"/>
    </row>
    <row r="90" spans="1:8" x14ac:dyDescent="0.25">
      <c r="A90" s="82">
        <v>30</v>
      </c>
      <c r="B90" s="86"/>
      <c r="C90" s="75" t="s">
        <v>17</v>
      </c>
      <c r="D90" s="80" t="s">
        <v>237</v>
      </c>
      <c r="E90" s="75">
        <v>493</v>
      </c>
      <c r="F90" s="74" t="s">
        <v>29</v>
      </c>
      <c r="G90" s="77">
        <v>50</v>
      </c>
      <c r="H90" s="78">
        <f t="shared" ref="H90" si="12">G90*B90</f>
        <v>0</v>
      </c>
    </row>
    <row r="91" spans="1:8" ht="120" x14ac:dyDescent="0.25">
      <c r="A91" s="82"/>
      <c r="B91" s="74"/>
      <c r="C91" s="75"/>
      <c r="D91" s="80" t="s">
        <v>238</v>
      </c>
      <c r="E91" s="75"/>
      <c r="F91" s="74"/>
      <c r="G91" s="90" t="s">
        <v>30</v>
      </c>
      <c r="H91" s="78"/>
    </row>
    <row r="92" spans="1:8" x14ac:dyDescent="0.25">
      <c r="A92" s="82">
        <v>31</v>
      </c>
      <c r="B92" s="86"/>
      <c r="C92" s="83" t="s">
        <v>17</v>
      </c>
      <c r="D92" s="87" t="s">
        <v>50</v>
      </c>
      <c r="E92" s="83" t="s">
        <v>45</v>
      </c>
      <c r="F92" s="82" t="s">
        <v>29</v>
      </c>
      <c r="G92" s="85">
        <v>19</v>
      </c>
      <c r="H92" s="85">
        <f t="shared" si="2"/>
        <v>0</v>
      </c>
    </row>
    <row r="93" spans="1:8" ht="90" x14ac:dyDescent="0.25">
      <c r="A93" s="82"/>
      <c r="B93" s="82"/>
      <c r="C93" s="83"/>
      <c r="D93" s="87" t="s">
        <v>239</v>
      </c>
      <c r="E93" s="83"/>
      <c r="F93" s="82"/>
      <c r="G93" s="90" t="s">
        <v>30</v>
      </c>
      <c r="H93" s="85"/>
    </row>
    <row r="94" spans="1:8" x14ac:dyDescent="0.25">
      <c r="A94" s="82">
        <v>32</v>
      </c>
      <c r="B94" s="86"/>
      <c r="C94" s="75" t="s">
        <v>17</v>
      </c>
      <c r="D94" s="76" t="s">
        <v>240</v>
      </c>
      <c r="E94" s="75" t="s">
        <v>243</v>
      </c>
      <c r="F94" s="74" t="s">
        <v>29</v>
      </c>
      <c r="G94" s="77">
        <v>50</v>
      </c>
      <c r="H94" s="78">
        <f t="shared" ref="H94:H98" si="13">G94*B94</f>
        <v>0</v>
      </c>
    </row>
    <row r="95" spans="1:8" ht="120" x14ac:dyDescent="0.25">
      <c r="A95" s="82"/>
      <c r="B95" s="74"/>
      <c r="C95" s="75"/>
      <c r="D95" s="76" t="s">
        <v>244</v>
      </c>
      <c r="E95" s="75"/>
      <c r="F95" s="74"/>
      <c r="G95" s="90" t="s">
        <v>30</v>
      </c>
      <c r="H95" s="78"/>
    </row>
    <row r="96" spans="1:8" x14ac:dyDescent="0.25">
      <c r="A96" s="82">
        <v>33</v>
      </c>
      <c r="B96" s="86"/>
      <c r="C96" s="75" t="s">
        <v>17</v>
      </c>
      <c r="D96" s="76" t="s">
        <v>241</v>
      </c>
      <c r="E96" s="75" t="s">
        <v>247</v>
      </c>
      <c r="F96" s="74" t="s">
        <v>29</v>
      </c>
      <c r="G96" s="77">
        <v>50</v>
      </c>
      <c r="H96" s="78">
        <f t="shared" si="13"/>
        <v>0</v>
      </c>
    </row>
    <row r="97" spans="1:8" ht="135" x14ac:dyDescent="0.25">
      <c r="A97" s="82"/>
      <c r="B97" s="74"/>
      <c r="C97" s="75"/>
      <c r="D97" s="76" t="s">
        <v>245</v>
      </c>
      <c r="E97" s="75"/>
      <c r="F97" s="74"/>
      <c r="G97" s="90" t="s">
        <v>30</v>
      </c>
      <c r="H97" s="78"/>
    </row>
    <row r="98" spans="1:8" x14ac:dyDescent="0.25">
      <c r="A98" s="82">
        <v>34</v>
      </c>
      <c r="B98" s="86"/>
      <c r="C98" s="75" t="s">
        <v>17</v>
      </c>
      <c r="D98" s="76" t="s">
        <v>242</v>
      </c>
      <c r="E98" s="75" t="s">
        <v>247</v>
      </c>
      <c r="F98" s="74" t="s">
        <v>29</v>
      </c>
      <c r="G98" s="77">
        <v>50</v>
      </c>
      <c r="H98" s="78">
        <f t="shared" si="13"/>
        <v>0</v>
      </c>
    </row>
    <row r="99" spans="1:8" ht="150" x14ac:dyDescent="0.25">
      <c r="A99" s="82"/>
      <c r="B99" s="74"/>
      <c r="C99" s="75"/>
      <c r="D99" s="76" t="s">
        <v>246</v>
      </c>
      <c r="E99" s="75"/>
      <c r="F99" s="74"/>
      <c r="G99" s="90" t="s">
        <v>30</v>
      </c>
      <c r="H99" s="78"/>
    </row>
    <row r="100" spans="1:8" x14ac:dyDescent="0.25">
      <c r="A100" s="82">
        <v>35</v>
      </c>
      <c r="B100" s="44"/>
      <c r="C100" s="2" t="s">
        <v>17</v>
      </c>
      <c r="D100" s="3" t="s">
        <v>249</v>
      </c>
      <c r="E100" s="2">
        <v>481</v>
      </c>
      <c r="F100" s="1" t="s">
        <v>29</v>
      </c>
      <c r="G100" s="4">
        <v>39</v>
      </c>
      <c r="H100" s="4">
        <f t="shared" si="2"/>
        <v>0</v>
      </c>
    </row>
    <row r="101" spans="1:8" ht="105" x14ac:dyDescent="0.25">
      <c r="A101" s="82"/>
      <c r="C101" s="2"/>
      <c r="D101" s="3" t="s">
        <v>248</v>
      </c>
      <c r="E101" s="2"/>
      <c r="F101" s="1"/>
      <c r="G101" s="68" t="s">
        <v>30</v>
      </c>
      <c r="H101" s="4"/>
    </row>
    <row r="102" spans="1:8" x14ac:dyDescent="0.25">
      <c r="A102" s="82">
        <v>36</v>
      </c>
      <c r="B102" s="44"/>
      <c r="C102" s="2" t="s">
        <v>17</v>
      </c>
      <c r="D102" s="3" t="s">
        <v>51</v>
      </c>
      <c r="E102" s="2" t="s">
        <v>52</v>
      </c>
      <c r="F102" s="1" t="s">
        <v>29</v>
      </c>
      <c r="G102" s="4">
        <v>30</v>
      </c>
      <c r="H102" s="4">
        <f t="shared" si="2"/>
        <v>0</v>
      </c>
    </row>
    <row r="103" spans="1:8" ht="195" x14ac:dyDescent="0.25">
      <c r="A103" s="82"/>
      <c r="C103" s="2"/>
      <c r="D103" s="34" t="s">
        <v>250</v>
      </c>
      <c r="E103" s="2"/>
      <c r="F103" s="1"/>
      <c r="G103" s="68" t="s">
        <v>30</v>
      </c>
      <c r="H103" s="4"/>
    </row>
    <row r="104" spans="1:8" x14ac:dyDescent="0.25">
      <c r="A104" s="82">
        <v>37</v>
      </c>
      <c r="B104" s="44"/>
      <c r="C104" s="2" t="s">
        <v>17</v>
      </c>
      <c r="D104" s="3" t="s">
        <v>53</v>
      </c>
      <c r="E104" s="2" t="s">
        <v>52</v>
      </c>
      <c r="F104" s="1" t="s">
        <v>29</v>
      </c>
      <c r="G104" s="4">
        <v>30</v>
      </c>
      <c r="H104" s="4">
        <f t="shared" si="2"/>
        <v>0</v>
      </c>
    </row>
    <row r="105" spans="1:8" ht="85.5" customHeight="1" x14ac:dyDescent="0.25">
      <c r="A105" s="82"/>
      <c r="C105" s="2"/>
      <c r="D105" s="34" t="s">
        <v>251</v>
      </c>
      <c r="E105" s="2"/>
      <c r="F105" s="1"/>
      <c r="G105" s="68" t="s">
        <v>30</v>
      </c>
      <c r="H105" s="4"/>
    </row>
    <row r="106" spans="1:8" x14ac:dyDescent="0.25">
      <c r="A106" s="82">
        <v>38</v>
      </c>
      <c r="B106" s="44"/>
      <c r="C106" s="67" t="s">
        <v>17</v>
      </c>
      <c r="D106" s="71" t="s">
        <v>252</v>
      </c>
      <c r="E106" s="67" t="s">
        <v>60</v>
      </c>
      <c r="F106" s="66" t="s">
        <v>29</v>
      </c>
      <c r="G106" s="5">
        <v>60</v>
      </c>
      <c r="H106" s="69">
        <f t="shared" ref="H106" si="14">G106*B106</f>
        <v>0</v>
      </c>
    </row>
    <row r="107" spans="1:8" ht="60" x14ac:dyDescent="0.25">
      <c r="A107" s="82"/>
      <c r="B107" s="66"/>
      <c r="C107" s="67"/>
      <c r="D107" s="71" t="s">
        <v>253</v>
      </c>
      <c r="E107" s="67"/>
      <c r="F107" s="66"/>
      <c r="G107" s="68" t="s">
        <v>30</v>
      </c>
      <c r="H107" s="69"/>
    </row>
    <row r="108" spans="1:8" x14ac:dyDescent="0.25">
      <c r="A108" s="82">
        <v>39</v>
      </c>
      <c r="B108" s="44"/>
      <c r="C108" s="2" t="s">
        <v>17</v>
      </c>
      <c r="D108" s="3" t="s">
        <v>54</v>
      </c>
      <c r="E108" s="2" t="s">
        <v>45</v>
      </c>
      <c r="F108" s="1" t="s">
        <v>29</v>
      </c>
      <c r="G108" s="4">
        <v>16.5</v>
      </c>
      <c r="H108" s="4">
        <f t="shared" si="2"/>
        <v>0</v>
      </c>
    </row>
    <row r="109" spans="1:8" ht="105" x14ac:dyDescent="0.25">
      <c r="A109" s="82"/>
      <c r="C109" s="2"/>
      <c r="D109" s="3" t="s">
        <v>254</v>
      </c>
      <c r="E109" s="2"/>
      <c r="F109" s="1"/>
      <c r="G109" s="68" t="s">
        <v>30</v>
      </c>
      <c r="H109" s="4"/>
    </row>
    <row r="110" spans="1:8" x14ac:dyDescent="0.25">
      <c r="A110" s="82">
        <v>40</v>
      </c>
      <c r="B110" s="44"/>
      <c r="C110" s="2" t="s">
        <v>17</v>
      </c>
      <c r="D110" s="3" t="s">
        <v>181</v>
      </c>
      <c r="E110" s="2" t="s">
        <v>39</v>
      </c>
      <c r="F110" s="1" t="s">
        <v>29</v>
      </c>
      <c r="G110" s="5">
        <v>12.5</v>
      </c>
      <c r="H110" s="4">
        <f t="shared" ref="H110" si="15">G110*B110</f>
        <v>0</v>
      </c>
    </row>
    <row r="111" spans="1:8" ht="90" x14ac:dyDescent="0.25">
      <c r="A111" s="82"/>
      <c r="C111" s="2"/>
      <c r="D111" s="3" t="s">
        <v>255</v>
      </c>
      <c r="E111" s="2"/>
      <c r="F111" s="1"/>
      <c r="G111" s="68" t="s">
        <v>30</v>
      </c>
      <c r="H111" s="4"/>
    </row>
    <row r="112" spans="1:8" x14ac:dyDescent="0.25">
      <c r="A112" s="82">
        <v>41</v>
      </c>
      <c r="B112" s="44"/>
      <c r="C112" s="2" t="s">
        <v>17</v>
      </c>
      <c r="D112" s="3" t="s">
        <v>55</v>
      </c>
      <c r="E112" s="2" t="s">
        <v>56</v>
      </c>
      <c r="F112" s="1" t="s">
        <v>29</v>
      </c>
      <c r="G112" s="4">
        <v>11</v>
      </c>
      <c r="H112" s="4">
        <f t="shared" si="2"/>
        <v>0</v>
      </c>
    </row>
    <row r="113" spans="1:8" ht="120" x14ac:dyDescent="0.25">
      <c r="A113" s="82"/>
      <c r="C113" s="2"/>
      <c r="D113" s="3" t="s">
        <v>256</v>
      </c>
      <c r="E113" s="2"/>
      <c r="F113" s="1"/>
      <c r="G113" s="68" t="s">
        <v>30</v>
      </c>
      <c r="H113" s="4"/>
    </row>
    <row r="114" spans="1:8" x14ac:dyDescent="0.25">
      <c r="A114" s="82">
        <v>42</v>
      </c>
      <c r="B114" s="44"/>
      <c r="C114" s="67" t="s">
        <v>17</v>
      </c>
      <c r="D114" s="70" t="s">
        <v>257</v>
      </c>
      <c r="E114" s="67"/>
      <c r="F114" s="66" t="s">
        <v>29</v>
      </c>
      <c r="G114" s="5">
        <v>45</v>
      </c>
      <c r="H114" s="69">
        <f t="shared" ref="H114" si="16">G114*B114</f>
        <v>0</v>
      </c>
    </row>
    <row r="115" spans="1:8" ht="60" x14ac:dyDescent="0.25">
      <c r="A115" s="82"/>
      <c r="B115" s="66"/>
      <c r="C115" s="67"/>
      <c r="D115" s="70" t="s">
        <v>258</v>
      </c>
      <c r="E115" s="67"/>
      <c r="F115" s="66"/>
      <c r="G115" s="68" t="s">
        <v>30</v>
      </c>
      <c r="H115" s="69"/>
    </row>
    <row r="116" spans="1:8" x14ac:dyDescent="0.25">
      <c r="A116" s="82">
        <v>43</v>
      </c>
      <c r="B116" s="44"/>
      <c r="C116" s="2" t="s">
        <v>17</v>
      </c>
      <c r="D116" s="3" t="s">
        <v>57</v>
      </c>
      <c r="E116" s="2" t="s">
        <v>34</v>
      </c>
      <c r="F116" s="1" t="s">
        <v>29</v>
      </c>
      <c r="G116" s="4">
        <v>48</v>
      </c>
      <c r="H116" s="4">
        <f t="shared" si="2"/>
        <v>0</v>
      </c>
    </row>
    <row r="117" spans="1:8" ht="90" x14ac:dyDescent="0.25">
      <c r="A117" s="82"/>
      <c r="C117" s="2"/>
      <c r="D117" s="3" t="s">
        <v>259</v>
      </c>
      <c r="E117" s="2"/>
      <c r="F117" s="1"/>
      <c r="G117" s="92" t="s">
        <v>30</v>
      </c>
      <c r="H117" s="4"/>
    </row>
    <row r="118" spans="1:8" x14ac:dyDescent="0.25">
      <c r="A118" s="82">
        <v>44</v>
      </c>
      <c r="B118" s="44"/>
      <c r="C118" s="2" t="s">
        <v>17</v>
      </c>
      <c r="D118" s="34" t="s">
        <v>58</v>
      </c>
      <c r="E118" s="2" t="s">
        <v>49</v>
      </c>
      <c r="F118" s="1" t="s">
        <v>29</v>
      </c>
      <c r="G118" s="5">
        <v>31.5</v>
      </c>
      <c r="H118" s="4">
        <f>G118*B118</f>
        <v>0</v>
      </c>
    </row>
    <row r="119" spans="1:8" ht="255" x14ac:dyDescent="0.25">
      <c r="A119" s="82"/>
      <c r="B119" s="82"/>
      <c r="C119" s="83"/>
      <c r="D119" s="88" t="s">
        <v>260</v>
      </c>
      <c r="E119" s="83"/>
      <c r="F119" s="82"/>
      <c r="G119" s="90" t="s">
        <v>30</v>
      </c>
      <c r="H119" s="85"/>
    </row>
    <row r="120" spans="1:8" x14ac:dyDescent="0.25">
      <c r="A120" s="82">
        <v>45</v>
      </c>
      <c r="B120" s="44"/>
      <c r="C120" s="2" t="s">
        <v>17</v>
      </c>
      <c r="D120" s="35" t="s">
        <v>182</v>
      </c>
      <c r="E120" s="2" t="s">
        <v>28</v>
      </c>
      <c r="F120" s="1" t="s">
        <v>29</v>
      </c>
      <c r="G120" s="5">
        <v>40</v>
      </c>
      <c r="H120" s="4">
        <f t="shared" ref="H120" si="17">G120*B120</f>
        <v>0</v>
      </c>
    </row>
    <row r="121" spans="1:8" ht="135" x14ac:dyDescent="0.25">
      <c r="A121" s="82"/>
      <c r="C121" s="2"/>
      <c r="D121" s="35" t="s">
        <v>261</v>
      </c>
      <c r="E121" s="2"/>
      <c r="F121" s="1"/>
      <c r="G121" s="68" t="s">
        <v>30</v>
      </c>
      <c r="H121" s="4"/>
    </row>
    <row r="122" spans="1:8" x14ac:dyDescent="0.25">
      <c r="A122" s="82">
        <v>46</v>
      </c>
      <c r="B122" s="44"/>
      <c r="C122" s="67" t="s">
        <v>17</v>
      </c>
      <c r="D122" s="72" t="s">
        <v>262</v>
      </c>
      <c r="E122" s="67" t="s">
        <v>267</v>
      </c>
      <c r="F122" s="66" t="s">
        <v>29</v>
      </c>
      <c r="G122" s="5">
        <v>54</v>
      </c>
      <c r="H122" s="69">
        <f t="shared" ref="H122" si="18">G122*B122</f>
        <v>0</v>
      </c>
    </row>
    <row r="123" spans="1:8" ht="90" x14ac:dyDescent="0.25">
      <c r="A123" s="82"/>
      <c r="B123" s="66"/>
      <c r="C123" s="67"/>
      <c r="D123" s="72" t="s">
        <v>263</v>
      </c>
      <c r="E123" s="67"/>
      <c r="F123" s="66"/>
      <c r="G123" s="68" t="s">
        <v>30</v>
      </c>
      <c r="H123" s="69"/>
    </row>
    <row r="124" spans="1:8" x14ac:dyDescent="0.25">
      <c r="A124" s="82">
        <v>47</v>
      </c>
      <c r="B124" s="44"/>
      <c r="C124" s="2" t="s">
        <v>17</v>
      </c>
      <c r="D124" s="3" t="s">
        <v>59</v>
      </c>
      <c r="E124" s="2" t="s">
        <v>60</v>
      </c>
      <c r="F124" s="1" t="s">
        <v>29</v>
      </c>
      <c r="G124" s="4">
        <v>70</v>
      </c>
      <c r="H124" s="4">
        <f t="shared" si="2"/>
        <v>0</v>
      </c>
    </row>
    <row r="125" spans="1:8" ht="135" x14ac:dyDescent="0.25">
      <c r="A125" s="82"/>
      <c r="C125" s="2"/>
      <c r="D125" s="34" t="s">
        <v>264</v>
      </c>
      <c r="E125" s="2"/>
      <c r="F125" s="1"/>
      <c r="G125" s="68" t="s">
        <v>30</v>
      </c>
      <c r="H125" s="4"/>
    </row>
    <row r="126" spans="1:8" x14ac:dyDescent="0.25">
      <c r="A126" s="82">
        <v>48</v>
      </c>
      <c r="B126" s="44"/>
      <c r="C126" s="67" t="s">
        <v>17</v>
      </c>
      <c r="D126" s="71" t="s">
        <v>265</v>
      </c>
      <c r="E126" s="67" t="s">
        <v>266</v>
      </c>
      <c r="F126" s="66" t="s">
        <v>29</v>
      </c>
      <c r="G126" s="5">
        <v>54</v>
      </c>
      <c r="H126" s="69">
        <f t="shared" ref="H126" si="19">G126*B126</f>
        <v>0</v>
      </c>
    </row>
    <row r="127" spans="1:8" ht="90" x14ac:dyDescent="0.25">
      <c r="A127" s="82"/>
      <c r="B127" s="66"/>
      <c r="C127" s="67"/>
      <c r="D127" s="71" t="s">
        <v>268</v>
      </c>
      <c r="E127" s="67"/>
      <c r="F127" s="66"/>
      <c r="G127" s="68" t="s">
        <v>30</v>
      </c>
      <c r="H127" s="69"/>
    </row>
    <row r="128" spans="1:8" x14ac:dyDescent="0.25">
      <c r="A128" s="82">
        <v>49</v>
      </c>
      <c r="B128" s="94"/>
      <c r="C128" s="54" t="s">
        <v>17</v>
      </c>
      <c r="D128" s="55" t="s">
        <v>204</v>
      </c>
      <c r="E128" s="54"/>
      <c r="F128" s="53" t="s">
        <v>29</v>
      </c>
      <c r="G128" s="5">
        <v>13</v>
      </c>
      <c r="H128" s="56">
        <f>G128*B128</f>
        <v>0</v>
      </c>
    </row>
    <row r="129" spans="1:8" ht="90" x14ac:dyDescent="0.25">
      <c r="A129" s="82"/>
      <c r="C129" s="2"/>
      <c r="D129" s="34" t="s">
        <v>269</v>
      </c>
      <c r="E129" s="2"/>
      <c r="F129" s="1"/>
      <c r="G129" s="68" t="s">
        <v>30</v>
      </c>
      <c r="H129" s="4"/>
    </row>
    <row r="130" spans="1:8" x14ac:dyDescent="0.25">
      <c r="A130" s="82">
        <v>50</v>
      </c>
      <c r="B130" s="44"/>
      <c r="C130" s="67" t="s">
        <v>17</v>
      </c>
      <c r="D130" s="71" t="s">
        <v>271</v>
      </c>
      <c r="E130" s="67">
        <v>187</v>
      </c>
      <c r="F130" s="66" t="s">
        <v>29</v>
      </c>
      <c r="G130" s="5">
        <v>16</v>
      </c>
      <c r="H130" s="69">
        <f t="shared" ref="H130" si="20">G130*B130</f>
        <v>0</v>
      </c>
    </row>
    <row r="131" spans="1:8" ht="105" x14ac:dyDescent="0.25">
      <c r="A131" s="82"/>
      <c r="B131" s="66"/>
      <c r="C131" s="67"/>
      <c r="D131" s="71" t="s">
        <v>272</v>
      </c>
      <c r="E131" s="67"/>
      <c r="F131" s="66"/>
      <c r="G131" s="68" t="s">
        <v>30</v>
      </c>
      <c r="H131" s="69"/>
    </row>
    <row r="132" spans="1:8" x14ac:dyDescent="0.25">
      <c r="A132" s="82">
        <v>51</v>
      </c>
      <c r="B132" s="44"/>
      <c r="C132" s="2" t="s">
        <v>17</v>
      </c>
      <c r="D132" s="3" t="s">
        <v>61</v>
      </c>
      <c r="E132" s="2" t="s">
        <v>62</v>
      </c>
      <c r="F132" s="1" t="s">
        <v>29</v>
      </c>
      <c r="G132" s="4">
        <v>12.5</v>
      </c>
      <c r="H132" s="4">
        <f t="shared" si="2"/>
        <v>0</v>
      </c>
    </row>
    <row r="133" spans="1:8" ht="75" x14ac:dyDescent="0.25">
      <c r="A133" s="82"/>
      <c r="B133" s="82"/>
      <c r="C133" s="83"/>
      <c r="D133" s="87" t="s">
        <v>270</v>
      </c>
      <c r="E133" s="83"/>
      <c r="F133" s="82"/>
      <c r="G133" s="90" t="s">
        <v>30</v>
      </c>
      <c r="H133" s="85"/>
    </row>
    <row r="134" spans="1:8" x14ac:dyDescent="0.25">
      <c r="A134" s="82">
        <v>52</v>
      </c>
      <c r="B134" s="44"/>
      <c r="C134" s="2" t="s">
        <v>17</v>
      </c>
      <c r="D134" s="3" t="s">
        <v>63</v>
      </c>
      <c r="E134" s="2" t="s">
        <v>45</v>
      </c>
      <c r="F134" s="1" t="s">
        <v>29</v>
      </c>
      <c r="G134" s="4">
        <v>22</v>
      </c>
      <c r="H134" s="4">
        <f t="shared" si="2"/>
        <v>0</v>
      </c>
    </row>
    <row r="135" spans="1:8" ht="105" x14ac:dyDescent="0.25">
      <c r="A135" s="82"/>
      <c r="C135" s="2"/>
      <c r="D135" s="34" t="s">
        <v>273</v>
      </c>
      <c r="E135" s="2"/>
      <c r="F135" s="1"/>
      <c r="G135" s="68" t="s">
        <v>30</v>
      </c>
      <c r="H135" s="4"/>
    </row>
    <row r="136" spans="1:8" x14ac:dyDescent="0.25">
      <c r="A136" s="82">
        <v>53</v>
      </c>
      <c r="B136" s="44"/>
      <c r="C136" s="67" t="s">
        <v>17</v>
      </c>
      <c r="D136" s="71" t="s">
        <v>274</v>
      </c>
      <c r="E136" s="67" t="s">
        <v>277</v>
      </c>
      <c r="F136" s="66" t="s">
        <v>29</v>
      </c>
      <c r="G136" s="5">
        <v>22</v>
      </c>
      <c r="H136" s="69">
        <f t="shared" ref="H136" si="21">G136*B136</f>
        <v>0</v>
      </c>
    </row>
    <row r="137" spans="1:8" ht="135" x14ac:dyDescent="0.25">
      <c r="A137" s="82"/>
      <c r="B137" s="66"/>
      <c r="C137" s="67"/>
      <c r="D137" s="71" t="s">
        <v>275</v>
      </c>
      <c r="E137" s="67"/>
      <c r="F137" s="66"/>
      <c r="G137" s="68" t="s">
        <v>30</v>
      </c>
      <c r="H137" s="69"/>
    </row>
    <row r="138" spans="1:8" x14ac:dyDescent="0.25">
      <c r="A138" s="82">
        <v>54</v>
      </c>
      <c r="B138" s="44"/>
      <c r="C138" s="67" t="s">
        <v>17</v>
      </c>
      <c r="D138" s="71" t="s">
        <v>276</v>
      </c>
      <c r="E138" s="67" t="s">
        <v>224</v>
      </c>
      <c r="F138" s="66" t="s">
        <v>29</v>
      </c>
      <c r="G138" s="5">
        <v>50</v>
      </c>
      <c r="H138" s="69">
        <f t="shared" ref="H138" si="22">G138*B138</f>
        <v>0</v>
      </c>
    </row>
    <row r="139" spans="1:8" ht="165" x14ac:dyDescent="0.25">
      <c r="A139" s="82"/>
      <c r="B139" s="66"/>
      <c r="C139" s="67"/>
      <c r="D139" s="71" t="s">
        <v>278</v>
      </c>
      <c r="E139" s="67"/>
      <c r="F139" s="66"/>
      <c r="G139" s="68" t="s">
        <v>30</v>
      </c>
      <c r="H139" s="69"/>
    </row>
    <row r="140" spans="1:8" x14ac:dyDescent="0.25">
      <c r="A140" s="82">
        <v>55</v>
      </c>
      <c r="B140" s="44"/>
      <c r="C140" s="2" t="s">
        <v>17</v>
      </c>
      <c r="D140" s="3" t="s">
        <v>65</v>
      </c>
      <c r="E140" s="2" t="s">
        <v>33</v>
      </c>
      <c r="F140" s="1" t="s">
        <v>29</v>
      </c>
      <c r="G140" s="4">
        <v>44</v>
      </c>
      <c r="H140" s="4">
        <f t="shared" ref="H140:H168" si="23">G140*B140</f>
        <v>0</v>
      </c>
    </row>
    <row r="141" spans="1:8" ht="225" x14ac:dyDescent="0.25">
      <c r="A141" s="82"/>
      <c r="C141" s="2"/>
      <c r="D141" s="34" t="s">
        <v>279</v>
      </c>
      <c r="E141" s="2"/>
      <c r="F141" s="1"/>
      <c r="G141" s="68" t="s">
        <v>30</v>
      </c>
      <c r="H141" s="4"/>
    </row>
    <row r="142" spans="1:8" x14ac:dyDescent="0.25">
      <c r="A142" s="82">
        <v>56</v>
      </c>
      <c r="B142" s="44"/>
      <c r="C142" s="2" t="s">
        <v>17</v>
      </c>
      <c r="D142" s="3" t="s">
        <v>280</v>
      </c>
      <c r="E142" s="2">
        <v>358</v>
      </c>
      <c r="F142" s="1" t="s">
        <v>29</v>
      </c>
      <c r="G142" s="4">
        <v>25</v>
      </c>
      <c r="H142" s="4">
        <f t="shared" si="23"/>
        <v>0</v>
      </c>
    </row>
    <row r="143" spans="1:8" ht="120" x14ac:dyDescent="0.25">
      <c r="A143" s="82"/>
      <c r="C143" s="2"/>
      <c r="D143" s="34" t="s">
        <v>281</v>
      </c>
      <c r="E143" s="2"/>
      <c r="F143" s="1"/>
      <c r="G143" s="68" t="s">
        <v>30</v>
      </c>
      <c r="H143" s="4"/>
    </row>
    <row r="144" spans="1:8" x14ac:dyDescent="0.25">
      <c r="A144" s="82">
        <v>57</v>
      </c>
      <c r="B144" s="44"/>
      <c r="C144" s="2" t="s">
        <v>17</v>
      </c>
      <c r="D144" s="3" t="s">
        <v>282</v>
      </c>
      <c r="E144" s="2">
        <v>280</v>
      </c>
      <c r="F144" s="1" t="s">
        <v>29</v>
      </c>
      <c r="G144" s="4">
        <v>20</v>
      </c>
      <c r="H144" s="4">
        <f t="shared" si="23"/>
        <v>0</v>
      </c>
    </row>
    <row r="145" spans="1:8" ht="90" x14ac:dyDescent="0.25">
      <c r="A145" s="82"/>
      <c r="C145" s="2"/>
      <c r="D145" s="34" t="s">
        <v>283</v>
      </c>
      <c r="E145" s="2"/>
      <c r="F145" s="1"/>
      <c r="G145" s="68" t="s">
        <v>30</v>
      </c>
      <c r="H145" s="4"/>
    </row>
    <row r="146" spans="1:8" x14ac:dyDescent="0.25">
      <c r="A146" s="82">
        <v>58</v>
      </c>
      <c r="B146" s="44"/>
      <c r="C146" s="2" t="s">
        <v>17</v>
      </c>
      <c r="D146" s="3" t="s">
        <v>66</v>
      </c>
      <c r="E146" s="2" t="s">
        <v>67</v>
      </c>
      <c r="F146" s="1" t="s">
        <v>29</v>
      </c>
      <c r="G146" s="4">
        <v>17.5</v>
      </c>
      <c r="H146" s="4">
        <f t="shared" si="23"/>
        <v>0</v>
      </c>
    </row>
    <row r="147" spans="1:8" ht="90" x14ac:dyDescent="0.25">
      <c r="A147" s="82"/>
      <c r="C147" s="2"/>
      <c r="D147" s="34" t="s">
        <v>284</v>
      </c>
      <c r="E147" s="2"/>
      <c r="F147" s="1"/>
      <c r="G147" s="68" t="s">
        <v>30</v>
      </c>
      <c r="H147" s="4"/>
    </row>
    <row r="148" spans="1:8" x14ac:dyDescent="0.25">
      <c r="A148" s="82">
        <v>59</v>
      </c>
      <c r="B148" s="44"/>
      <c r="C148" s="2" t="s">
        <v>17</v>
      </c>
      <c r="D148" s="3" t="s">
        <v>183</v>
      </c>
      <c r="E148" s="2" t="s">
        <v>47</v>
      </c>
      <c r="F148" s="1" t="s">
        <v>29</v>
      </c>
      <c r="G148" s="4">
        <v>54</v>
      </c>
      <c r="H148" s="4">
        <f>G148*B152</f>
        <v>0</v>
      </c>
    </row>
    <row r="149" spans="1:8" ht="90" x14ac:dyDescent="0.25">
      <c r="A149" s="82"/>
      <c r="C149" s="2"/>
      <c r="D149" s="3" t="s">
        <v>285</v>
      </c>
      <c r="E149" s="2"/>
      <c r="F149" s="1"/>
      <c r="G149" s="68" t="s">
        <v>30</v>
      </c>
      <c r="H149" s="4"/>
    </row>
    <row r="150" spans="1:8" x14ac:dyDescent="0.25">
      <c r="A150" s="82">
        <v>60</v>
      </c>
      <c r="B150" s="44"/>
      <c r="C150" s="2" t="s">
        <v>17</v>
      </c>
      <c r="D150" s="3" t="s">
        <v>206</v>
      </c>
      <c r="E150" s="2" t="s">
        <v>286</v>
      </c>
      <c r="F150" s="1" t="s">
        <v>29</v>
      </c>
      <c r="G150" s="5">
        <v>30</v>
      </c>
      <c r="H150" s="4">
        <f t="shared" ref="H150" si="24">G150*B150</f>
        <v>0</v>
      </c>
    </row>
    <row r="151" spans="1:8" ht="120" x14ac:dyDescent="0.25">
      <c r="A151" s="82"/>
      <c r="C151" s="2"/>
      <c r="D151" s="3" t="s">
        <v>287</v>
      </c>
      <c r="E151" s="2"/>
      <c r="F151" s="1"/>
      <c r="G151" s="68" t="s">
        <v>30</v>
      </c>
      <c r="H151" s="4"/>
    </row>
    <row r="152" spans="1:8" x14ac:dyDescent="0.25">
      <c r="A152" s="82">
        <v>61</v>
      </c>
      <c r="B152" s="44"/>
      <c r="C152" s="2" t="s">
        <v>17</v>
      </c>
      <c r="D152" s="3" t="s">
        <v>184</v>
      </c>
      <c r="E152" s="2" t="s">
        <v>39</v>
      </c>
      <c r="F152" s="1" t="s">
        <v>29</v>
      </c>
      <c r="G152" s="4">
        <v>12.5</v>
      </c>
      <c r="H152" s="4"/>
    </row>
    <row r="153" spans="1:8" ht="90" x14ac:dyDescent="0.25">
      <c r="A153" s="82"/>
      <c r="B153" s="82"/>
      <c r="C153" s="83"/>
      <c r="D153" s="84" t="s">
        <v>288</v>
      </c>
      <c r="E153" s="83"/>
      <c r="F153" s="82"/>
      <c r="G153" s="90" t="s">
        <v>30</v>
      </c>
      <c r="H153" s="85"/>
    </row>
    <row r="154" spans="1:8" x14ac:dyDescent="0.25">
      <c r="A154" s="82">
        <v>62</v>
      </c>
      <c r="B154" s="86"/>
      <c r="C154" s="75" t="s">
        <v>17</v>
      </c>
      <c r="D154" s="80" t="s">
        <v>72</v>
      </c>
      <c r="E154" s="75">
        <v>355</v>
      </c>
      <c r="F154" s="74" t="s">
        <v>29</v>
      </c>
      <c r="G154" s="77">
        <v>39</v>
      </c>
      <c r="H154" s="78">
        <f t="shared" ref="H154" si="25">G154*B154</f>
        <v>0</v>
      </c>
    </row>
    <row r="155" spans="1:8" ht="165" x14ac:dyDescent="0.25">
      <c r="A155" s="82"/>
      <c r="B155" s="74"/>
      <c r="C155" s="75"/>
      <c r="D155" s="80" t="s">
        <v>289</v>
      </c>
      <c r="E155" s="75"/>
      <c r="F155" s="74"/>
      <c r="G155" s="90" t="s">
        <v>30</v>
      </c>
      <c r="H155" s="78"/>
    </row>
    <row r="156" spans="1:8" x14ac:dyDescent="0.25">
      <c r="A156" s="82">
        <v>63</v>
      </c>
      <c r="B156" s="44"/>
      <c r="C156" s="2" t="s">
        <v>17</v>
      </c>
      <c r="D156" s="3" t="s">
        <v>68</v>
      </c>
      <c r="E156" s="2" t="s">
        <v>69</v>
      </c>
      <c r="F156" s="1" t="s">
        <v>29</v>
      </c>
      <c r="G156" s="5">
        <v>54</v>
      </c>
      <c r="H156" s="4">
        <f>G156*B156</f>
        <v>0</v>
      </c>
    </row>
    <row r="157" spans="1:8" ht="105" x14ac:dyDescent="0.25">
      <c r="A157" s="82"/>
      <c r="C157" s="2"/>
      <c r="D157" s="34" t="s">
        <v>290</v>
      </c>
      <c r="E157" s="2"/>
      <c r="F157" s="1"/>
      <c r="G157" s="68" t="s">
        <v>30</v>
      </c>
      <c r="H157" s="4"/>
    </row>
    <row r="158" spans="1:8" x14ac:dyDescent="0.25">
      <c r="A158" s="82">
        <v>64</v>
      </c>
      <c r="B158" s="44"/>
      <c r="C158" s="2" t="s">
        <v>17</v>
      </c>
      <c r="D158" s="3" t="s">
        <v>70</v>
      </c>
      <c r="E158" s="2" t="s">
        <v>64</v>
      </c>
      <c r="F158" s="1" t="s">
        <v>29</v>
      </c>
      <c r="G158" s="4">
        <v>20</v>
      </c>
      <c r="H158" s="4">
        <f t="shared" si="23"/>
        <v>0</v>
      </c>
    </row>
    <row r="159" spans="1:8" ht="90" x14ac:dyDescent="0.25">
      <c r="A159" s="82"/>
      <c r="C159" s="2"/>
      <c r="D159" s="34" t="s">
        <v>71</v>
      </c>
      <c r="E159" s="2"/>
      <c r="F159" s="1"/>
      <c r="G159" s="68" t="s">
        <v>30</v>
      </c>
      <c r="H159" s="4"/>
    </row>
    <row r="160" spans="1:8" x14ac:dyDescent="0.25">
      <c r="A160" s="82">
        <v>65</v>
      </c>
      <c r="B160" s="44"/>
      <c r="C160" s="2" t="s">
        <v>17</v>
      </c>
      <c r="D160" s="3" t="s">
        <v>73</v>
      </c>
      <c r="E160" s="2" t="s">
        <v>37</v>
      </c>
      <c r="F160" s="1" t="s">
        <v>29</v>
      </c>
      <c r="G160" s="4">
        <v>12.5</v>
      </c>
      <c r="H160" s="4">
        <f t="shared" si="23"/>
        <v>0</v>
      </c>
    </row>
    <row r="161" spans="1:8" ht="105" x14ac:dyDescent="0.25">
      <c r="A161" s="82"/>
      <c r="C161" s="2"/>
      <c r="D161" s="3" t="s">
        <v>291</v>
      </c>
      <c r="E161" s="2"/>
      <c r="F161" s="1"/>
      <c r="G161" s="68" t="s">
        <v>30</v>
      </c>
      <c r="H161" s="4"/>
    </row>
    <row r="162" spans="1:8" x14ac:dyDescent="0.25">
      <c r="A162" s="82">
        <v>66</v>
      </c>
      <c r="B162" s="44"/>
      <c r="C162" s="2" t="s">
        <v>17</v>
      </c>
      <c r="D162" s="3" t="s">
        <v>74</v>
      </c>
      <c r="E162" s="2" t="s">
        <v>28</v>
      </c>
      <c r="F162" s="1" t="s">
        <v>29</v>
      </c>
      <c r="G162" s="4">
        <v>40</v>
      </c>
      <c r="H162" s="4">
        <f t="shared" si="23"/>
        <v>0</v>
      </c>
    </row>
    <row r="163" spans="1:8" ht="120" x14ac:dyDescent="0.25">
      <c r="A163" s="82"/>
      <c r="C163" s="2"/>
      <c r="D163" s="34" t="s">
        <v>292</v>
      </c>
      <c r="E163" s="2"/>
      <c r="F163" s="1"/>
      <c r="G163" s="68" t="s">
        <v>30</v>
      </c>
      <c r="H163" s="4"/>
    </row>
    <row r="164" spans="1:8" x14ac:dyDescent="0.25">
      <c r="A164" s="82">
        <v>67</v>
      </c>
      <c r="B164" s="44"/>
      <c r="C164" s="2" t="s">
        <v>17</v>
      </c>
      <c r="D164" s="3" t="s">
        <v>77</v>
      </c>
      <c r="E164" s="2" t="s">
        <v>78</v>
      </c>
      <c r="F164" s="1" t="s">
        <v>29</v>
      </c>
      <c r="G164" s="4">
        <v>19</v>
      </c>
      <c r="H164" s="4">
        <f t="shared" si="23"/>
        <v>0</v>
      </c>
    </row>
    <row r="165" spans="1:8" ht="75" x14ac:dyDescent="0.25">
      <c r="A165" s="82"/>
      <c r="C165" s="2"/>
      <c r="D165" s="34" t="s">
        <v>293</v>
      </c>
      <c r="E165" s="2"/>
      <c r="F165" s="1"/>
      <c r="G165" s="68" t="s">
        <v>30</v>
      </c>
      <c r="H165" s="4"/>
    </row>
    <row r="166" spans="1:8" x14ac:dyDescent="0.25">
      <c r="A166" s="82">
        <v>68</v>
      </c>
      <c r="B166" s="44"/>
      <c r="C166" s="2" t="s">
        <v>17</v>
      </c>
      <c r="D166" s="3" t="s">
        <v>79</v>
      </c>
      <c r="E166" s="2" t="s">
        <v>80</v>
      </c>
      <c r="F166" s="1" t="s">
        <v>29</v>
      </c>
      <c r="G166" s="4">
        <v>7.5</v>
      </c>
      <c r="H166" s="4">
        <f t="shared" si="23"/>
        <v>0</v>
      </c>
    </row>
    <row r="167" spans="1:8" ht="60" x14ac:dyDescent="0.25">
      <c r="A167" s="82"/>
      <c r="C167" s="2"/>
      <c r="D167" s="34" t="s">
        <v>294</v>
      </c>
      <c r="E167" s="2"/>
      <c r="F167" s="1"/>
      <c r="G167" s="92" t="s">
        <v>30</v>
      </c>
      <c r="H167" s="4"/>
    </row>
    <row r="168" spans="1:8" x14ac:dyDescent="0.25">
      <c r="A168" s="82">
        <v>69</v>
      </c>
      <c r="B168" s="44"/>
      <c r="C168" s="2" t="s">
        <v>17</v>
      </c>
      <c r="D168" s="3" t="s">
        <v>81</v>
      </c>
      <c r="E168" s="2" t="s">
        <v>47</v>
      </c>
      <c r="F168" s="1" t="s">
        <v>29</v>
      </c>
      <c r="G168" s="4">
        <v>40</v>
      </c>
      <c r="H168" s="4">
        <f t="shared" si="23"/>
        <v>0</v>
      </c>
    </row>
    <row r="169" spans="1:8" ht="105" x14ac:dyDescent="0.25">
      <c r="A169" s="82"/>
      <c r="C169" s="2"/>
      <c r="D169" s="34" t="s">
        <v>295</v>
      </c>
      <c r="E169" s="2"/>
      <c r="F169" s="1"/>
      <c r="G169" s="68" t="s">
        <v>30</v>
      </c>
      <c r="H169" s="4"/>
    </row>
    <row r="170" spans="1:8" x14ac:dyDescent="0.25">
      <c r="A170" s="82">
        <v>70</v>
      </c>
      <c r="B170" s="44"/>
      <c r="C170" s="2" t="s">
        <v>17</v>
      </c>
      <c r="D170" s="34" t="s">
        <v>82</v>
      </c>
      <c r="E170" s="2" t="s">
        <v>49</v>
      </c>
      <c r="F170" s="1" t="s">
        <v>29</v>
      </c>
      <c r="G170" s="5">
        <v>30</v>
      </c>
      <c r="H170" s="4">
        <f>G170*B170</f>
        <v>0</v>
      </c>
    </row>
    <row r="171" spans="1:8" ht="75" x14ac:dyDescent="0.25">
      <c r="A171" s="82"/>
      <c r="C171" s="2"/>
      <c r="D171" s="35" t="s">
        <v>296</v>
      </c>
      <c r="E171" s="2"/>
      <c r="F171" s="1"/>
      <c r="G171" s="68" t="s">
        <v>30</v>
      </c>
      <c r="H171" s="4"/>
    </row>
    <row r="172" spans="1:8" x14ac:dyDescent="0.25">
      <c r="A172" s="66"/>
      <c r="B172" s="66"/>
      <c r="C172" s="67"/>
      <c r="D172" s="70"/>
      <c r="E172" s="67"/>
      <c r="F172" s="66"/>
      <c r="G172" s="69"/>
      <c r="H172" s="69">
        <f>SUM(H48:H171)</f>
        <v>0</v>
      </c>
    </row>
    <row r="173" spans="1:8" ht="15.75" x14ac:dyDescent="0.25">
      <c r="A173" s="60" t="s">
        <v>83</v>
      </c>
      <c r="B173" s="60"/>
      <c r="C173" s="60"/>
      <c r="D173" s="60"/>
      <c r="E173" s="60"/>
      <c r="F173" s="60"/>
      <c r="G173" s="60"/>
      <c r="H173" s="60"/>
    </row>
    <row r="175" spans="1:8" x14ac:dyDescent="0.25">
      <c r="A175" s="11" t="s">
        <v>9</v>
      </c>
      <c r="B175" s="6" t="s">
        <v>10</v>
      </c>
      <c r="C175" s="31" t="s">
        <v>11</v>
      </c>
      <c r="D175" s="7" t="s">
        <v>12</v>
      </c>
      <c r="E175" s="31" t="s">
        <v>13</v>
      </c>
      <c r="F175" s="31" t="s">
        <v>14</v>
      </c>
      <c r="G175" s="32" t="s">
        <v>15</v>
      </c>
      <c r="H175" s="32" t="s">
        <v>16</v>
      </c>
    </row>
    <row r="176" spans="1:8" hidden="1" x14ac:dyDescent="0.25">
      <c r="A176" s="14" t="s">
        <v>84</v>
      </c>
      <c r="B176" s="1" t="s">
        <v>85</v>
      </c>
      <c r="C176" t="s">
        <v>86</v>
      </c>
      <c r="D176" s="3" t="s">
        <v>87</v>
      </c>
      <c r="E176" t="s">
        <v>88</v>
      </c>
      <c r="F176" t="s">
        <v>89</v>
      </c>
      <c r="G176" s="15" t="s">
        <v>90</v>
      </c>
      <c r="H176" s="15" t="s">
        <v>91</v>
      </c>
    </row>
    <row r="177" spans="1:8" x14ac:dyDescent="0.25">
      <c r="A177" s="1">
        <f>A170+1</f>
        <v>71</v>
      </c>
      <c r="B177" s="44"/>
      <c r="C177" s="2" t="s">
        <v>17</v>
      </c>
      <c r="D177" s="3" t="s">
        <v>92</v>
      </c>
      <c r="E177" s="2" t="s">
        <v>93</v>
      </c>
      <c r="F177" s="2" t="s">
        <v>29</v>
      </c>
      <c r="G177" s="4">
        <v>110</v>
      </c>
      <c r="H177" s="4">
        <f>Tabelle3[[#This Row],[ 7]]*Tabelle3[[#This Row],[ 2]]</f>
        <v>0</v>
      </c>
    </row>
    <row r="178" spans="1:8" x14ac:dyDescent="0.25">
      <c r="A178" s="1"/>
      <c r="C178" s="2"/>
      <c r="D178" s="3" t="s">
        <v>185</v>
      </c>
      <c r="E178" s="2"/>
      <c r="F178" s="2"/>
      <c r="G178" s="33" t="s">
        <v>30</v>
      </c>
      <c r="H178" s="4"/>
    </row>
    <row r="179" spans="1:8" x14ac:dyDescent="0.25">
      <c r="A179" s="1">
        <v>72</v>
      </c>
      <c r="B179" s="44"/>
      <c r="C179" s="2" t="s">
        <v>17</v>
      </c>
      <c r="D179" s="3" t="s">
        <v>307</v>
      </c>
      <c r="E179" s="2" t="s">
        <v>312</v>
      </c>
      <c r="F179" s="2" t="s">
        <v>29</v>
      </c>
      <c r="G179" s="4">
        <v>140</v>
      </c>
      <c r="H179" s="4">
        <f>Tabelle3[[#This Row],[ 7]]*Tabelle3[[#This Row],[ 2]]</f>
        <v>0</v>
      </c>
    </row>
    <row r="180" spans="1:8" ht="45" x14ac:dyDescent="0.25">
      <c r="A180" s="1"/>
      <c r="C180" s="2"/>
      <c r="D180" s="3" t="s">
        <v>308</v>
      </c>
      <c r="E180" s="2"/>
      <c r="F180" s="2"/>
      <c r="G180" s="33" t="s">
        <v>30</v>
      </c>
      <c r="H180" s="4"/>
    </row>
    <row r="181" spans="1:8" x14ac:dyDescent="0.25">
      <c r="A181" s="1">
        <v>73</v>
      </c>
      <c r="B181" s="44"/>
      <c r="C181" s="67" t="s">
        <v>17</v>
      </c>
      <c r="D181" s="70" t="s">
        <v>309</v>
      </c>
      <c r="E181" s="67" t="s">
        <v>311</v>
      </c>
      <c r="F181" s="67" t="s">
        <v>29</v>
      </c>
      <c r="G181" s="5">
        <v>220</v>
      </c>
      <c r="H181" s="69">
        <f>Tabelle3[[#This Row],[ 7]]*Tabelle3[[#This Row],[ 2]]</f>
        <v>0</v>
      </c>
    </row>
    <row r="182" spans="1:8" ht="45" x14ac:dyDescent="0.25">
      <c r="A182" s="1"/>
      <c r="B182" s="66"/>
      <c r="C182" s="67"/>
      <c r="D182" s="70" t="s">
        <v>310</v>
      </c>
      <c r="E182" s="67"/>
      <c r="F182" s="67"/>
      <c r="G182" s="33" t="s">
        <v>30</v>
      </c>
      <c r="H182" s="69"/>
    </row>
    <row r="183" spans="1:8" x14ac:dyDescent="0.25">
      <c r="A183" s="1">
        <v>74</v>
      </c>
      <c r="B183" s="44"/>
      <c r="C183" s="67" t="s">
        <v>17</v>
      </c>
      <c r="D183" s="70" t="s">
        <v>313</v>
      </c>
      <c r="E183" s="67" t="s">
        <v>315</v>
      </c>
      <c r="F183" s="67" t="s">
        <v>29</v>
      </c>
      <c r="G183" s="5">
        <v>249</v>
      </c>
      <c r="H183" s="69">
        <f>Tabelle3[[#This Row],[ 7]]*Tabelle3[[#This Row],[ 2]]</f>
        <v>0</v>
      </c>
    </row>
    <row r="184" spans="1:8" ht="45" x14ac:dyDescent="0.25">
      <c r="A184" s="1"/>
      <c r="B184" s="66"/>
      <c r="C184" s="67"/>
      <c r="D184" s="70" t="s">
        <v>314</v>
      </c>
      <c r="E184" s="67"/>
      <c r="F184" s="67"/>
      <c r="G184" s="33" t="s">
        <v>30</v>
      </c>
      <c r="H184" s="69"/>
    </row>
    <row r="185" spans="1:8" x14ac:dyDescent="0.25">
      <c r="A185" s="1">
        <v>75</v>
      </c>
      <c r="B185" s="44"/>
      <c r="C185" s="67" t="s">
        <v>17</v>
      </c>
      <c r="D185" s="70" t="s">
        <v>316</v>
      </c>
      <c r="E185" s="67" t="s">
        <v>318</v>
      </c>
      <c r="F185" s="67" t="s">
        <v>29</v>
      </c>
      <c r="G185" s="5">
        <v>285</v>
      </c>
      <c r="H185" s="69">
        <f>Tabelle3[[#This Row],[ 7]]*Tabelle3[[#This Row],[ 2]]</f>
        <v>0</v>
      </c>
    </row>
    <row r="186" spans="1:8" ht="45" x14ac:dyDescent="0.25">
      <c r="A186" s="1"/>
      <c r="B186" s="66"/>
      <c r="C186" s="67"/>
      <c r="D186" s="70" t="s">
        <v>317</v>
      </c>
      <c r="E186" s="67"/>
      <c r="F186" s="67"/>
      <c r="G186" s="33" t="s">
        <v>30</v>
      </c>
      <c r="H186" s="69"/>
    </row>
    <row r="187" spans="1:8" x14ac:dyDescent="0.25">
      <c r="A187" s="1">
        <v>76</v>
      </c>
      <c r="B187" s="44"/>
      <c r="C187" s="67" t="s">
        <v>17</v>
      </c>
      <c r="D187" s="70" t="s">
        <v>319</v>
      </c>
      <c r="E187" s="67" t="s">
        <v>320</v>
      </c>
      <c r="F187" s="67" t="s">
        <v>29</v>
      </c>
      <c r="G187" s="5">
        <v>320</v>
      </c>
      <c r="H187" s="69">
        <f>Tabelle3[[#This Row],[ 7]]*Tabelle3[[#This Row],[ 2]]</f>
        <v>0</v>
      </c>
    </row>
    <row r="188" spans="1:8" ht="45" x14ac:dyDescent="0.25">
      <c r="A188" s="1"/>
      <c r="B188" s="66"/>
      <c r="C188" s="67"/>
      <c r="D188" s="70" t="s">
        <v>321</v>
      </c>
      <c r="E188" s="67"/>
      <c r="F188" s="67"/>
      <c r="G188" s="33" t="s">
        <v>30</v>
      </c>
      <c r="H188" s="69"/>
    </row>
    <row r="189" spans="1:8" x14ac:dyDescent="0.25">
      <c r="A189" s="1">
        <v>77</v>
      </c>
      <c r="B189" s="44"/>
      <c r="C189" s="2" t="s">
        <v>17</v>
      </c>
      <c r="D189" s="3" t="s">
        <v>187</v>
      </c>
      <c r="E189" s="2" t="s">
        <v>190</v>
      </c>
      <c r="F189" s="2" t="s">
        <v>29</v>
      </c>
      <c r="G189" s="5">
        <v>80</v>
      </c>
      <c r="H189" s="4">
        <f>Tabelle3[[#This Row],[ 7]]*Tabelle3[[#This Row],[ 2]]</f>
        <v>0</v>
      </c>
    </row>
    <row r="190" spans="1:8" x14ac:dyDescent="0.25">
      <c r="A190" s="1"/>
      <c r="C190" s="2"/>
      <c r="D190" s="3" t="s">
        <v>188</v>
      </c>
      <c r="E190" s="2"/>
      <c r="F190" s="2"/>
      <c r="G190" s="33" t="s">
        <v>30</v>
      </c>
      <c r="H190" s="4"/>
    </row>
    <row r="191" spans="1:8" x14ac:dyDescent="0.25">
      <c r="A191" s="1">
        <v>78</v>
      </c>
      <c r="B191" s="44"/>
      <c r="C191" s="2" t="s">
        <v>17</v>
      </c>
      <c r="D191" s="3" t="s">
        <v>186</v>
      </c>
      <c r="E191" s="2" t="s">
        <v>189</v>
      </c>
      <c r="F191" s="2" t="s">
        <v>29</v>
      </c>
      <c r="G191" s="5">
        <v>145</v>
      </c>
      <c r="H191" s="4">
        <f>Tabelle3[[#This Row],[ 7]]*Tabelle3[[#This Row],[ 2]]</f>
        <v>0</v>
      </c>
    </row>
    <row r="192" spans="1:8" x14ac:dyDescent="0.25">
      <c r="A192" s="1"/>
      <c r="C192" s="2"/>
      <c r="D192" s="3" t="s">
        <v>188</v>
      </c>
      <c r="E192" s="2"/>
      <c r="F192" s="2"/>
      <c r="G192" s="33" t="s">
        <v>30</v>
      </c>
      <c r="H192" s="4"/>
    </row>
    <row r="193" spans="1:8" x14ac:dyDescent="0.25">
      <c r="A193" s="1">
        <v>79</v>
      </c>
      <c r="B193" s="44"/>
      <c r="C193" s="2" t="s">
        <v>17</v>
      </c>
      <c r="D193" s="3" t="s">
        <v>322</v>
      </c>
      <c r="E193" s="2" t="s">
        <v>324</v>
      </c>
      <c r="F193" s="2" t="s">
        <v>29</v>
      </c>
      <c r="G193" s="4">
        <v>125</v>
      </c>
      <c r="H193" s="4">
        <f>Tabelle3[[#This Row],[ 7]]*Tabelle3[[#This Row],[ 2]]</f>
        <v>0</v>
      </c>
    </row>
    <row r="194" spans="1:8" ht="30" x14ac:dyDescent="0.25">
      <c r="A194" s="1"/>
      <c r="C194" s="2"/>
      <c r="D194" s="3" t="s">
        <v>323</v>
      </c>
      <c r="E194" s="2"/>
      <c r="F194" s="2"/>
      <c r="G194" s="33" t="s">
        <v>30</v>
      </c>
      <c r="H194" s="4"/>
    </row>
    <row r="195" spans="1:8" x14ac:dyDescent="0.25">
      <c r="A195" s="1">
        <v>80</v>
      </c>
      <c r="B195" s="44"/>
      <c r="C195" s="67" t="s">
        <v>17</v>
      </c>
      <c r="D195" s="70" t="s">
        <v>327</v>
      </c>
      <c r="E195" s="67" t="s">
        <v>328</v>
      </c>
      <c r="F195" s="67" t="s">
        <v>29</v>
      </c>
      <c r="G195" s="5">
        <v>115</v>
      </c>
      <c r="H195" s="69">
        <f>Tabelle3[[#This Row],[ 7]]*Tabelle3[[#This Row],[ 2]]</f>
        <v>0</v>
      </c>
    </row>
    <row r="196" spans="1:8" ht="45" x14ac:dyDescent="0.25">
      <c r="A196" s="1"/>
      <c r="B196" s="66"/>
      <c r="C196" s="67"/>
      <c r="D196" s="70" t="s">
        <v>326</v>
      </c>
      <c r="E196" s="67"/>
      <c r="F196" s="67"/>
      <c r="G196" s="33" t="s">
        <v>30</v>
      </c>
      <c r="H196" s="69"/>
    </row>
    <row r="197" spans="1:8" x14ac:dyDescent="0.25">
      <c r="A197" s="1">
        <v>81</v>
      </c>
      <c r="B197" s="44"/>
      <c r="C197" s="67" t="s">
        <v>17</v>
      </c>
      <c r="D197" s="70" t="s">
        <v>325</v>
      </c>
      <c r="E197" s="67" t="s">
        <v>329</v>
      </c>
      <c r="F197" s="67" t="s">
        <v>29</v>
      </c>
      <c r="G197" s="5">
        <v>138</v>
      </c>
      <c r="H197" s="69">
        <f>Tabelle3[[#This Row],[ 7]]*Tabelle3[[#This Row],[ 2]]</f>
        <v>0</v>
      </c>
    </row>
    <row r="198" spans="1:8" ht="45" x14ac:dyDescent="0.25">
      <c r="A198" s="66"/>
      <c r="B198" s="66"/>
      <c r="C198" s="67"/>
      <c r="D198" s="70" t="s">
        <v>326</v>
      </c>
      <c r="E198" s="67"/>
      <c r="F198" s="67"/>
      <c r="G198" s="33" t="s">
        <v>30</v>
      </c>
      <c r="H198" s="69"/>
    </row>
    <row r="199" spans="1:8" x14ac:dyDescent="0.25">
      <c r="A199" s="1"/>
      <c r="B199" s="30">
        <f>SUM(Tabelle3[[ 2]])</f>
        <v>0</v>
      </c>
      <c r="C199" s="18"/>
      <c r="E199" s="18"/>
      <c r="F199" s="18"/>
      <c r="G199" s="20"/>
      <c r="H199" s="69">
        <f>SUM(Tabelle3[[ 8]])</f>
        <v>0</v>
      </c>
    </row>
    <row r="200" spans="1:8" ht="15.75" x14ac:dyDescent="0.25">
      <c r="A200" s="60" t="s">
        <v>94</v>
      </c>
      <c r="B200" s="60"/>
      <c r="C200" s="60"/>
      <c r="D200" s="60"/>
      <c r="E200" s="60"/>
      <c r="F200" s="60"/>
      <c r="G200" s="60"/>
      <c r="H200" s="60"/>
    </row>
    <row r="202" spans="1:8" x14ac:dyDescent="0.25">
      <c r="A202" s="11" t="s">
        <v>9</v>
      </c>
      <c r="B202" s="6" t="s">
        <v>10</v>
      </c>
      <c r="C202" s="31" t="s">
        <v>11</v>
      </c>
      <c r="D202" s="7" t="s">
        <v>12</v>
      </c>
      <c r="E202" s="31" t="s">
        <v>13</v>
      </c>
      <c r="F202" s="31" t="s">
        <v>14</v>
      </c>
      <c r="G202" s="32" t="s">
        <v>15</v>
      </c>
      <c r="H202" s="32" t="s">
        <v>16</v>
      </c>
    </row>
    <row r="203" spans="1:8" x14ac:dyDescent="0.25">
      <c r="A203" s="81">
        <v>82</v>
      </c>
      <c r="B203" s="44"/>
      <c r="C203" s="67"/>
      <c r="D203" s="70" t="s">
        <v>301</v>
      </c>
      <c r="E203" s="67" t="s">
        <v>304</v>
      </c>
      <c r="F203" s="67" t="s">
        <v>29</v>
      </c>
      <c r="G203" s="5">
        <v>20</v>
      </c>
      <c r="H203" s="69">
        <f>Tabelle4[[#This Row],[ 3]]*Tabelle4[[#This Row],[ 8]]</f>
        <v>0</v>
      </c>
    </row>
    <row r="204" spans="1:8" ht="45" x14ac:dyDescent="0.25">
      <c r="A204" s="81"/>
      <c r="B204" s="44"/>
      <c r="C204" s="67"/>
      <c r="D204" s="70" t="s">
        <v>305</v>
      </c>
      <c r="E204" s="67"/>
      <c r="F204" s="67"/>
      <c r="G204" s="33" t="s">
        <v>30</v>
      </c>
      <c r="H204" s="69"/>
    </row>
    <row r="205" spans="1:8" x14ac:dyDescent="0.25">
      <c r="A205" s="81">
        <v>83</v>
      </c>
      <c r="B205" s="44"/>
      <c r="C205" s="67" t="s">
        <v>17</v>
      </c>
      <c r="D205" s="70" t="s">
        <v>300</v>
      </c>
      <c r="E205" s="67" t="s">
        <v>302</v>
      </c>
      <c r="F205" s="67" t="s">
        <v>29</v>
      </c>
      <c r="G205" s="5">
        <v>52</v>
      </c>
      <c r="H205" s="69">
        <f>Tabelle4[[#This Row],[ 3]]*Tabelle4[[#This Row],[ 8]]</f>
        <v>0</v>
      </c>
    </row>
    <row r="206" spans="1:8" ht="45" x14ac:dyDescent="0.25">
      <c r="A206" s="81"/>
      <c r="B206" s="44"/>
      <c r="C206" s="67"/>
      <c r="D206" s="70" t="s">
        <v>299</v>
      </c>
      <c r="E206" s="67"/>
      <c r="F206" s="67"/>
      <c r="G206" s="33" t="s">
        <v>30</v>
      </c>
      <c r="H206" s="69"/>
    </row>
    <row r="207" spans="1:8" x14ac:dyDescent="0.25">
      <c r="A207" s="81">
        <v>84</v>
      </c>
      <c r="B207" s="44"/>
      <c r="C207" s="67" t="s">
        <v>17</v>
      </c>
      <c r="D207" s="70" t="s">
        <v>297</v>
      </c>
      <c r="E207" s="67" t="s">
        <v>303</v>
      </c>
      <c r="F207" s="67" t="s">
        <v>29</v>
      </c>
      <c r="G207" s="5">
        <v>39</v>
      </c>
      <c r="H207" s="69">
        <f>Tabelle4[[#This Row],[ 3]]*Tabelle4[[#This Row],[ 8]]</f>
        <v>0</v>
      </c>
    </row>
    <row r="208" spans="1:8" ht="45" x14ac:dyDescent="0.25">
      <c r="A208" s="81"/>
      <c r="B208" s="44"/>
      <c r="C208" s="67"/>
      <c r="D208" s="70" t="s">
        <v>298</v>
      </c>
      <c r="E208" s="67"/>
      <c r="F208" s="67"/>
      <c r="G208" s="33" t="s">
        <v>30</v>
      </c>
      <c r="H208" s="69"/>
    </row>
    <row r="209" spans="1:8" x14ac:dyDescent="0.25">
      <c r="A209" s="66"/>
      <c r="B209" s="44"/>
      <c r="C209" s="67"/>
      <c r="D209" s="70"/>
      <c r="E209" s="67"/>
      <c r="F209" s="67"/>
      <c r="G209" s="67"/>
      <c r="H209" s="69">
        <f>SUBTOTAL(109,Tabelle4[[ 2]])</f>
        <v>0</v>
      </c>
    </row>
    <row r="210" spans="1:8" x14ac:dyDescent="0.25">
      <c r="A210" s="1"/>
      <c r="B210" s="30">
        <f>SUM(Tabelle4[[#All],[ 8]])</f>
        <v>0</v>
      </c>
      <c r="C210" s="2"/>
      <c r="E210" s="2"/>
      <c r="F210" s="2"/>
      <c r="G210" s="4"/>
      <c r="H210" s="20">
        <f>SUM(Tabelle4[[ 2]])</f>
        <v>0</v>
      </c>
    </row>
    <row r="211" spans="1:8" ht="15.75" x14ac:dyDescent="0.25">
      <c r="A211" s="60" t="s">
        <v>95</v>
      </c>
      <c r="B211" s="60"/>
      <c r="C211" s="60"/>
      <c r="D211" s="60"/>
      <c r="E211" s="60"/>
      <c r="F211" s="60"/>
      <c r="G211" s="60"/>
      <c r="H211" s="60"/>
    </row>
    <row r="213" spans="1:8" hidden="1" x14ac:dyDescent="0.25">
      <c r="A213" s="11" t="s">
        <v>9</v>
      </c>
      <c r="B213" s="6" t="s">
        <v>10</v>
      </c>
      <c r="C213" s="31" t="s">
        <v>11</v>
      </c>
      <c r="D213" s="7" t="s">
        <v>12</v>
      </c>
      <c r="E213" s="31" t="s">
        <v>13</v>
      </c>
      <c r="F213" s="31" t="s">
        <v>14</v>
      </c>
      <c r="G213" s="32" t="s">
        <v>15</v>
      </c>
      <c r="H213" s="32" t="s">
        <v>16</v>
      </c>
    </row>
    <row r="214" spans="1:8" x14ac:dyDescent="0.25">
      <c r="A214"/>
      <c r="B214" s="2"/>
      <c r="G214"/>
      <c r="H214"/>
    </row>
    <row r="215" spans="1:8" x14ac:dyDescent="0.25">
      <c r="A215" s="1">
        <v>85</v>
      </c>
      <c r="B215" s="44"/>
      <c r="C215" s="2" t="s">
        <v>17</v>
      </c>
      <c r="D215" s="3" t="s">
        <v>306</v>
      </c>
      <c r="E215" s="2" t="s">
        <v>96</v>
      </c>
      <c r="F215" s="2" t="s">
        <v>97</v>
      </c>
      <c r="G215" s="36">
        <v>5.3</v>
      </c>
      <c r="H215" s="4">
        <f>Tabelle5[[#This Row],[ 7]]*Tabelle5[[#This Row],[ 2]]</f>
        <v>0</v>
      </c>
    </row>
    <row r="216" spans="1:8" x14ac:dyDescent="0.25">
      <c r="A216" s="1">
        <f>A215+1</f>
        <v>86</v>
      </c>
      <c r="B216" s="44"/>
      <c r="C216" s="2" t="s">
        <v>17</v>
      </c>
      <c r="D216" s="3" t="s">
        <v>98</v>
      </c>
      <c r="E216" s="2" t="s">
        <v>99</v>
      </c>
      <c r="F216" s="2" t="s">
        <v>97</v>
      </c>
      <c r="G216" s="36">
        <v>5.3</v>
      </c>
      <c r="H216" s="4">
        <f>Tabelle5[[#This Row],[ 7]]*Tabelle5[[#This Row],[ 2]]</f>
        <v>0</v>
      </c>
    </row>
    <row r="217" spans="1:8" x14ac:dyDescent="0.25">
      <c r="A217" s="1">
        <f t="shared" ref="A217:A225" si="26">A216+1</f>
        <v>87</v>
      </c>
      <c r="B217" s="44"/>
      <c r="C217" s="2" t="s">
        <v>17</v>
      </c>
      <c r="D217" s="3" t="s">
        <v>100</v>
      </c>
      <c r="E217" s="2" t="s">
        <v>101</v>
      </c>
      <c r="F217" s="2" t="s">
        <v>97</v>
      </c>
      <c r="G217" s="36">
        <v>5.3</v>
      </c>
      <c r="H217" s="4">
        <f>Tabelle5[[#This Row],[ 7]]*Tabelle5[[#This Row],[ 2]]</f>
        <v>0</v>
      </c>
    </row>
    <row r="218" spans="1:8" x14ac:dyDescent="0.25">
      <c r="A218" s="1">
        <f t="shared" si="26"/>
        <v>88</v>
      </c>
      <c r="B218" s="44"/>
      <c r="C218" s="2" t="s">
        <v>17</v>
      </c>
      <c r="D218" s="3" t="s">
        <v>102</v>
      </c>
      <c r="E218" s="2" t="s">
        <v>103</v>
      </c>
      <c r="F218" s="2" t="s">
        <v>97</v>
      </c>
      <c r="G218" s="36">
        <v>5.3</v>
      </c>
      <c r="H218" s="4">
        <f>Tabelle5[[#This Row],[ 7]]*Tabelle5[[#This Row],[ 2]]</f>
        <v>0</v>
      </c>
    </row>
    <row r="219" spans="1:8" x14ac:dyDescent="0.25">
      <c r="A219" s="1">
        <f t="shared" si="26"/>
        <v>89</v>
      </c>
      <c r="B219" s="44"/>
      <c r="C219" s="2" t="s">
        <v>17</v>
      </c>
      <c r="D219" s="3" t="s">
        <v>104</v>
      </c>
      <c r="E219" s="2" t="s">
        <v>105</v>
      </c>
      <c r="F219" s="2" t="s">
        <v>97</v>
      </c>
      <c r="G219" s="36">
        <v>5.3</v>
      </c>
      <c r="H219" s="4">
        <f>Tabelle5[[#This Row],[ 7]]*Tabelle5[[#This Row],[ 2]]</f>
        <v>0</v>
      </c>
    </row>
    <row r="220" spans="1:8" x14ac:dyDescent="0.25">
      <c r="A220" s="1">
        <f t="shared" si="26"/>
        <v>90</v>
      </c>
      <c r="B220" s="44"/>
      <c r="C220" s="2" t="s">
        <v>17</v>
      </c>
      <c r="D220" s="3" t="s">
        <v>106</v>
      </c>
      <c r="E220" s="2" t="s">
        <v>192</v>
      </c>
      <c r="F220" s="2" t="s">
        <v>97</v>
      </c>
      <c r="G220" s="36">
        <v>6</v>
      </c>
      <c r="H220" s="4">
        <f>Tabelle5[[#This Row],[ 7]]*Tabelle5[[#This Row],[ 2]]</f>
        <v>0</v>
      </c>
    </row>
    <row r="221" spans="1:8" x14ac:dyDescent="0.25">
      <c r="A221" s="1">
        <f t="shared" si="26"/>
        <v>91</v>
      </c>
      <c r="B221" s="44"/>
      <c r="C221" s="2" t="s">
        <v>17</v>
      </c>
      <c r="D221" s="3" t="s">
        <v>191</v>
      </c>
      <c r="E221" s="2" t="s">
        <v>107</v>
      </c>
      <c r="F221" s="2" t="s">
        <v>97</v>
      </c>
      <c r="G221" s="36">
        <v>6</v>
      </c>
      <c r="H221" s="4">
        <f>Tabelle5[[#This Row],[ 7]]*Tabelle5[[#This Row],[ 2]]</f>
        <v>0</v>
      </c>
    </row>
    <row r="222" spans="1:8" x14ac:dyDescent="0.25">
      <c r="A222" s="1">
        <f t="shared" si="26"/>
        <v>92</v>
      </c>
      <c r="B222" s="44"/>
      <c r="C222" s="2" t="s">
        <v>17</v>
      </c>
      <c r="D222" s="3" t="s">
        <v>108</v>
      </c>
      <c r="E222" s="2" t="s">
        <v>192</v>
      </c>
      <c r="F222" s="2" t="s">
        <v>97</v>
      </c>
      <c r="G222" s="36">
        <v>6</v>
      </c>
      <c r="H222" s="4">
        <f>Tabelle5[[#This Row],[ 7]]*Tabelle5[[#This Row],[ 2]]</f>
        <v>0</v>
      </c>
    </row>
    <row r="223" spans="1:8" x14ac:dyDescent="0.25">
      <c r="A223" s="1">
        <f t="shared" si="26"/>
        <v>93</v>
      </c>
      <c r="B223" s="44"/>
      <c r="C223" s="2" t="s">
        <v>17</v>
      </c>
      <c r="D223" s="3" t="s">
        <v>194</v>
      </c>
      <c r="E223" s="2">
        <v>190</v>
      </c>
      <c r="F223" s="2" t="s">
        <v>97</v>
      </c>
      <c r="G223" s="36">
        <v>13</v>
      </c>
      <c r="H223" s="4">
        <f>Tabelle5[[#This Row],[ 7]]*Tabelle5[[#This Row],[ 2]]</f>
        <v>0</v>
      </c>
    </row>
    <row r="224" spans="1:8" x14ac:dyDescent="0.25">
      <c r="A224" s="1">
        <f t="shared" si="26"/>
        <v>94</v>
      </c>
      <c r="B224" s="44"/>
      <c r="C224" s="2" t="s">
        <v>17</v>
      </c>
      <c r="D224" s="3" t="s">
        <v>193</v>
      </c>
      <c r="E224" s="2" t="s">
        <v>197</v>
      </c>
      <c r="F224" s="2" t="s">
        <v>97</v>
      </c>
      <c r="G224" s="36">
        <v>13</v>
      </c>
      <c r="H224" s="4">
        <f>Tabelle5[[#This Row],[ 7]]*Tabelle5[[#This Row],[ 2]]</f>
        <v>0</v>
      </c>
    </row>
    <row r="225" spans="1:8" x14ac:dyDescent="0.25">
      <c r="A225" s="1">
        <f t="shared" si="26"/>
        <v>95</v>
      </c>
      <c r="B225" s="44"/>
      <c r="C225" s="2" t="s">
        <v>17</v>
      </c>
      <c r="D225" s="3" t="s">
        <v>195</v>
      </c>
      <c r="E225" s="2" t="s">
        <v>196</v>
      </c>
      <c r="F225" s="2" t="s">
        <v>97</v>
      </c>
      <c r="G225" s="36">
        <v>13</v>
      </c>
      <c r="H225" s="4">
        <f>Tabelle5[[#This Row],[ 7]]*Tabelle5[[#This Row],[ 2]]</f>
        <v>0</v>
      </c>
    </row>
    <row r="226" spans="1:8" x14ac:dyDescent="0.25">
      <c r="A226" s="1"/>
      <c r="B226" s="30">
        <f>SUM(Tabelle5[[ 2]])</f>
        <v>0</v>
      </c>
      <c r="C226" s="2"/>
      <c r="E226" s="2"/>
      <c r="F226" s="2"/>
      <c r="G226" s="37"/>
      <c r="H226" s="4">
        <f>SUM(Tabelle5[[ 8]])</f>
        <v>0</v>
      </c>
    </row>
    <row r="227" spans="1:8" ht="15.75" x14ac:dyDescent="0.25">
      <c r="A227" s="60" t="s">
        <v>109</v>
      </c>
      <c r="B227" s="60"/>
      <c r="C227" s="60"/>
      <c r="D227" s="60"/>
      <c r="E227" s="60"/>
      <c r="F227" s="60"/>
      <c r="G227" s="60"/>
      <c r="H227" s="60"/>
    </row>
    <row r="229" spans="1:8" hidden="1" x14ac:dyDescent="0.25">
      <c r="A229" s="11" t="s">
        <v>9</v>
      </c>
      <c r="B229" s="6" t="s">
        <v>10</v>
      </c>
      <c r="C229" s="31" t="s">
        <v>11</v>
      </c>
      <c r="D229" s="7" t="s">
        <v>12</v>
      </c>
      <c r="E229" s="31" t="s">
        <v>13</v>
      </c>
      <c r="F229" s="31" t="s">
        <v>14</v>
      </c>
      <c r="G229" s="32" t="s">
        <v>15</v>
      </c>
      <c r="H229" s="32" t="s">
        <v>16</v>
      </c>
    </row>
    <row r="230" spans="1:8" ht="14.1" customHeight="1" x14ac:dyDescent="0.25">
      <c r="A230"/>
      <c r="B230" s="2"/>
      <c r="G230"/>
      <c r="H230"/>
    </row>
    <row r="231" spans="1:8" ht="14.1" customHeight="1" x14ac:dyDescent="0.25">
      <c r="A231" s="1">
        <f>A225+1</f>
        <v>96</v>
      </c>
      <c r="B231" s="44"/>
      <c r="C231" s="2" t="s">
        <v>110</v>
      </c>
      <c r="D231" s="3" t="s">
        <v>111</v>
      </c>
      <c r="E231" s="2" t="s">
        <v>112</v>
      </c>
      <c r="F231" s="8" t="s">
        <v>31</v>
      </c>
      <c r="G231" s="4">
        <v>13</v>
      </c>
      <c r="H231" s="4">
        <f t="shared" ref="H231:H235" si="27">G231*B231</f>
        <v>0</v>
      </c>
    </row>
    <row r="232" spans="1:8" ht="14.1" customHeight="1" x14ac:dyDescent="0.25">
      <c r="A232" s="1">
        <f>A231+1</f>
        <v>97</v>
      </c>
      <c r="B232" s="44"/>
      <c r="C232" s="2" t="s">
        <v>110</v>
      </c>
      <c r="D232" s="3" t="s">
        <v>113</v>
      </c>
      <c r="E232" s="2" t="s">
        <v>112</v>
      </c>
      <c r="F232" s="8" t="s">
        <v>31</v>
      </c>
      <c r="G232" s="4">
        <v>13</v>
      </c>
      <c r="H232" s="4">
        <f t="shared" si="27"/>
        <v>0</v>
      </c>
    </row>
    <row r="233" spans="1:8" ht="14.1" customHeight="1" x14ac:dyDescent="0.25">
      <c r="A233" s="1">
        <f>A232+1</f>
        <v>98</v>
      </c>
      <c r="B233" s="44"/>
      <c r="C233" s="2" t="s">
        <v>110</v>
      </c>
      <c r="D233" s="3" t="s">
        <v>198</v>
      </c>
      <c r="E233" s="2" t="s">
        <v>199</v>
      </c>
      <c r="F233" s="8" t="s">
        <v>31</v>
      </c>
      <c r="G233" s="4">
        <v>16.5</v>
      </c>
      <c r="H233" s="4">
        <f t="shared" si="27"/>
        <v>0</v>
      </c>
    </row>
    <row r="234" spans="1:8" ht="15" customHeight="1" x14ac:dyDescent="0.25">
      <c r="A234" s="1">
        <f t="shared" ref="A234:A236" si="28">A233+1</f>
        <v>99</v>
      </c>
      <c r="B234" s="44"/>
      <c r="C234" s="2" t="s">
        <v>110</v>
      </c>
      <c r="D234" s="3" t="s">
        <v>201</v>
      </c>
      <c r="E234" s="2" t="s">
        <v>80</v>
      </c>
      <c r="F234" s="2" t="s">
        <v>29</v>
      </c>
      <c r="G234" s="4">
        <v>11</v>
      </c>
      <c r="H234" s="4">
        <f t="shared" si="27"/>
        <v>0</v>
      </c>
    </row>
    <row r="235" spans="1:8" ht="15" customHeight="1" x14ac:dyDescent="0.25">
      <c r="A235" s="1">
        <f t="shared" si="28"/>
        <v>100</v>
      </c>
      <c r="B235" s="44"/>
      <c r="C235" s="2" t="s">
        <v>110</v>
      </c>
      <c r="D235" s="3" t="s">
        <v>200</v>
      </c>
      <c r="E235" s="2" t="s">
        <v>80</v>
      </c>
      <c r="F235" s="2" t="s">
        <v>29</v>
      </c>
      <c r="G235" s="4">
        <v>11</v>
      </c>
      <c r="H235" s="4">
        <f t="shared" si="27"/>
        <v>0</v>
      </c>
    </row>
    <row r="236" spans="1:8" x14ac:dyDescent="0.25">
      <c r="A236" s="1">
        <f t="shared" si="28"/>
        <v>101</v>
      </c>
      <c r="B236" s="44"/>
      <c r="C236" s="2" t="s">
        <v>17</v>
      </c>
      <c r="D236" s="3" t="s">
        <v>114</v>
      </c>
      <c r="E236" s="2" t="s">
        <v>115</v>
      </c>
      <c r="F236" s="2" t="s">
        <v>97</v>
      </c>
      <c r="G236" s="4">
        <v>6.9</v>
      </c>
      <c r="H236" s="4">
        <f>G236*B236</f>
        <v>0</v>
      </c>
    </row>
    <row r="237" spans="1:8" ht="18" customHeight="1" x14ac:dyDescent="0.25">
      <c r="A237" s="1"/>
      <c r="B237" s="44"/>
      <c r="C237" s="2"/>
      <c r="E237" s="2"/>
      <c r="F237" s="2"/>
      <c r="G237" s="4"/>
      <c r="H237" s="4">
        <f>SUM(Tabelle6[[ 2]])</f>
        <v>0</v>
      </c>
    </row>
    <row r="238" spans="1:8" ht="15" customHeight="1" x14ac:dyDescent="0.25">
      <c r="A238" s="60" t="s">
        <v>116</v>
      </c>
      <c r="B238" s="60"/>
      <c r="C238" s="60"/>
      <c r="D238" s="60"/>
      <c r="E238" s="60"/>
      <c r="F238" s="60"/>
      <c r="G238" s="60"/>
      <c r="H238" s="60"/>
    </row>
    <row r="239" spans="1:8" ht="15" customHeight="1" x14ac:dyDescent="0.25"/>
    <row r="240" spans="1:8" ht="15" hidden="1" customHeight="1" x14ac:dyDescent="0.25">
      <c r="A240" s="11" t="s">
        <v>9</v>
      </c>
      <c r="B240" s="6" t="s">
        <v>10</v>
      </c>
      <c r="C240" s="31" t="s">
        <v>11</v>
      </c>
      <c r="D240" s="7" t="s">
        <v>12</v>
      </c>
      <c r="E240" s="31" t="s">
        <v>13</v>
      </c>
      <c r="F240" s="11" t="s">
        <v>14</v>
      </c>
      <c r="G240" s="32" t="s">
        <v>15</v>
      </c>
      <c r="H240" s="32" t="s">
        <v>16</v>
      </c>
    </row>
    <row r="241" spans="1:8" ht="15" customHeight="1" x14ac:dyDescent="0.25">
      <c r="A241"/>
      <c r="B241" s="2"/>
      <c r="G241"/>
      <c r="H241"/>
    </row>
    <row r="242" spans="1:8" ht="15" customHeight="1" x14ac:dyDescent="0.25">
      <c r="A242" s="1">
        <f>A236+1</f>
        <v>102</v>
      </c>
      <c r="B242" s="44"/>
      <c r="C242" s="2" t="s">
        <v>117</v>
      </c>
      <c r="D242" s="3" t="s">
        <v>118</v>
      </c>
      <c r="E242" s="2" t="s">
        <v>119</v>
      </c>
      <c r="F242" s="1" t="s">
        <v>29</v>
      </c>
      <c r="G242" s="4">
        <v>2</v>
      </c>
      <c r="H242" s="4">
        <f t="shared" ref="H242:H245" si="29">G242*B242</f>
        <v>0</v>
      </c>
    </row>
    <row r="243" spans="1:8" ht="15" customHeight="1" x14ac:dyDescent="0.25">
      <c r="A243" s="1">
        <f t="shared" ref="A243:A245" si="30">A242+1</f>
        <v>103</v>
      </c>
      <c r="B243" s="44"/>
      <c r="C243" s="2" t="s">
        <v>117</v>
      </c>
      <c r="D243" s="3" t="s">
        <v>120</v>
      </c>
      <c r="E243" s="2" t="s">
        <v>121</v>
      </c>
      <c r="F243" s="1" t="s">
        <v>29</v>
      </c>
      <c r="G243" s="4">
        <v>2</v>
      </c>
      <c r="H243" s="4">
        <f t="shared" si="29"/>
        <v>0</v>
      </c>
    </row>
    <row r="244" spans="1:8" ht="15" customHeight="1" x14ac:dyDescent="0.25">
      <c r="A244" s="1">
        <f t="shared" si="30"/>
        <v>104</v>
      </c>
      <c r="B244" s="44"/>
      <c r="C244" s="2" t="s">
        <v>17</v>
      </c>
      <c r="D244" s="3" t="s">
        <v>75</v>
      </c>
      <c r="E244" s="2" t="s">
        <v>76</v>
      </c>
      <c r="F244" s="1" t="s">
        <v>29</v>
      </c>
      <c r="G244" s="5">
        <v>6.5</v>
      </c>
      <c r="H244" s="4">
        <f t="shared" si="29"/>
        <v>0</v>
      </c>
    </row>
    <row r="245" spans="1:8" ht="15" customHeight="1" x14ac:dyDescent="0.25">
      <c r="A245" s="1">
        <f t="shared" si="30"/>
        <v>105</v>
      </c>
      <c r="B245" s="44"/>
      <c r="C245" s="2" t="s">
        <v>17</v>
      </c>
      <c r="D245" s="3" t="s">
        <v>330</v>
      </c>
      <c r="E245" s="2" t="s">
        <v>122</v>
      </c>
      <c r="F245" s="1" t="s">
        <v>29</v>
      </c>
      <c r="G245" s="4">
        <v>2.9</v>
      </c>
      <c r="H245" s="4">
        <f t="shared" si="29"/>
        <v>0</v>
      </c>
    </row>
    <row r="246" spans="1:8" ht="15" customHeight="1" x14ac:dyDescent="0.25">
      <c r="A246" s="1"/>
      <c r="B246" s="44"/>
      <c r="C246" s="2"/>
      <c r="E246" s="2"/>
      <c r="F246" s="1"/>
      <c r="G246" s="4"/>
      <c r="H246" s="4">
        <f>SUM(Tabelle7[[ 8]])</f>
        <v>0</v>
      </c>
    </row>
    <row r="247" spans="1:8" ht="15" customHeight="1" x14ac:dyDescent="0.25">
      <c r="A247" s="60" t="s">
        <v>124</v>
      </c>
      <c r="B247" s="60"/>
      <c r="C247" s="60"/>
      <c r="D247" s="60"/>
      <c r="E247" s="60"/>
      <c r="F247" s="60"/>
      <c r="G247" s="60"/>
      <c r="H247" s="60"/>
    </row>
    <row r="248" spans="1:8" ht="15" customHeight="1" x14ac:dyDescent="0.25"/>
    <row r="249" spans="1:8" x14ac:dyDescent="0.25">
      <c r="A249" s="11" t="s">
        <v>9</v>
      </c>
      <c r="B249" s="6" t="s">
        <v>10</v>
      </c>
      <c r="C249" s="31" t="s">
        <v>11</v>
      </c>
      <c r="D249" s="7" t="s">
        <v>12</v>
      </c>
      <c r="E249" s="31" t="s">
        <v>13</v>
      </c>
      <c r="F249" s="31" t="s">
        <v>14</v>
      </c>
      <c r="G249" s="32" t="s">
        <v>15</v>
      </c>
      <c r="H249" s="32" t="s">
        <v>16</v>
      </c>
    </row>
    <row r="250" spans="1:8" x14ac:dyDescent="0.25">
      <c r="A250" s="1">
        <v>106</v>
      </c>
      <c r="B250" s="44"/>
      <c r="C250" s="2" t="s">
        <v>17</v>
      </c>
      <c r="D250" s="3" t="s">
        <v>125</v>
      </c>
      <c r="E250" s="2" t="s">
        <v>105</v>
      </c>
      <c r="F250" s="2" t="s">
        <v>97</v>
      </c>
      <c r="G250" s="36">
        <v>11</v>
      </c>
      <c r="H250" s="4">
        <f t="shared" ref="H250:H254" si="31">G250*B250</f>
        <v>0</v>
      </c>
    </row>
    <row r="251" spans="1:8" x14ac:dyDescent="0.25">
      <c r="A251" s="1">
        <f t="shared" ref="A251:A265" si="32">A250+1</f>
        <v>107</v>
      </c>
      <c r="B251" s="44"/>
      <c r="C251" s="2" t="s">
        <v>17</v>
      </c>
      <c r="D251" s="3" t="s">
        <v>126</v>
      </c>
      <c r="E251" s="2" t="s">
        <v>127</v>
      </c>
      <c r="F251" s="2" t="s">
        <v>97</v>
      </c>
      <c r="G251" s="36">
        <v>11</v>
      </c>
      <c r="H251" s="4">
        <f t="shared" si="31"/>
        <v>0</v>
      </c>
    </row>
    <row r="252" spans="1:8" x14ac:dyDescent="0.25">
      <c r="A252" s="1">
        <f t="shared" si="32"/>
        <v>108</v>
      </c>
      <c r="B252" s="44"/>
      <c r="C252" s="2" t="s">
        <v>17</v>
      </c>
      <c r="D252" s="3" t="s">
        <v>128</v>
      </c>
      <c r="E252" s="2" t="s">
        <v>127</v>
      </c>
      <c r="F252" s="2" t="s">
        <v>97</v>
      </c>
      <c r="G252" s="36">
        <v>11</v>
      </c>
      <c r="H252" s="4">
        <f t="shared" si="31"/>
        <v>0</v>
      </c>
    </row>
    <row r="253" spans="1:8" x14ac:dyDescent="0.25">
      <c r="A253" s="1">
        <f t="shared" si="32"/>
        <v>109</v>
      </c>
      <c r="B253" s="44"/>
      <c r="C253" s="2" t="s">
        <v>17</v>
      </c>
      <c r="D253" s="9" t="s">
        <v>129</v>
      </c>
      <c r="E253" s="2" t="s">
        <v>130</v>
      </c>
      <c r="F253" s="2" t="s">
        <v>97</v>
      </c>
      <c r="G253" s="10">
        <v>11</v>
      </c>
      <c r="H253" s="4">
        <f t="shared" si="31"/>
        <v>0</v>
      </c>
    </row>
    <row r="254" spans="1:8" x14ac:dyDescent="0.25">
      <c r="A254" s="1">
        <f t="shared" si="32"/>
        <v>110</v>
      </c>
      <c r="B254" s="44"/>
      <c r="C254" s="2" t="s">
        <v>17</v>
      </c>
      <c r="D254" s="3" t="s">
        <v>131</v>
      </c>
      <c r="E254" s="2" t="s">
        <v>101</v>
      </c>
      <c r="F254" s="2" t="s">
        <v>97</v>
      </c>
      <c r="G254" s="36">
        <v>11</v>
      </c>
      <c r="H254" s="4">
        <f t="shared" si="31"/>
        <v>0</v>
      </c>
    </row>
    <row r="255" spans="1:8" x14ac:dyDescent="0.25">
      <c r="A255" s="1">
        <f t="shared" si="32"/>
        <v>111</v>
      </c>
      <c r="B255" s="44"/>
      <c r="C255" s="2" t="s">
        <v>17</v>
      </c>
      <c r="D255" s="9" t="s">
        <v>132</v>
      </c>
      <c r="E255" s="2" t="s">
        <v>133</v>
      </c>
      <c r="F255" s="2" t="s">
        <v>97</v>
      </c>
      <c r="G255" s="4">
        <v>11</v>
      </c>
      <c r="H255" s="4">
        <f t="shared" ref="H255:H265" si="33">G255*B255</f>
        <v>0</v>
      </c>
    </row>
    <row r="256" spans="1:8" x14ac:dyDescent="0.25">
      <c r="A256" s="1">
        <f t="shared" si="32"/>
        <v>112</v>
      </c>
      <c r="B256" s="44"/>
      <c r="C256" s="2" t="s">
        <v>17</v>
      </c>
      <c r="D256" s="9" t="s">
        <v>134</v>
      </c>
      <c r="E256" s="2" t="s">
        <v>135</v>
      </c>
      <c r="F256" s="2" t="s">
        <v>97</v>
      </c>
      <c r="G256" s="4">
        <v>11</v>
      </c>
      <c r="H256" s="4">
        <f t="shared" si="33"/>
        <v>0</v>
      </c>
    </row>
    <row r="257" spans="1:8" x14ac:dyDescent="0.25">
      <c r="A257" s="1">
        <f t="shared" si="32"/>
        <v>113</v>
      </c>
      <c r="B257" s="44"/>
      <c r="C257" s="2" t="s">
        <v>17</v>
      </c>
      <c r="D257" s="9" t="s">
        <v>136</v>
      </c>
      <c r="E257" s="2" t="s">
        <v>137</v>
      </c>
      <c r="F257" s="2" t="s">
        <v>97</v>
      </c>
      <c r="G257" s="4">
        <v>11</v>
      </c>
      <c r="H257" s="4">
        <f t="shared" si="33"/>
        <v>0</v>
      </c>
    </row>
    <row r="258" spans="1:8" x14ac:dyDescent="0.25">
      <c r="A258" s="1">
        <f t="shared" si="32"/>
        <v>114</v>
      </c>
      <c r="B258" s="44"/>
      <c r="C258" s="2" t="s">
        <v>17</v>
      </c>
      <c r="D258" s="9" t="s">
        <v>138</v>
      </c>
      <c r="E258" s="2" t="s">
        <v>139</v>
      </c>
      <c r="F258" s="2" t="s">
        <v>97</v>
      </c>
      <c r="G258" s="4">
        <v>7.5</v>
      </c>
      <c r="H258" s="4">
        <f t="shared" si="33"/>
        <v>0</v>
      </c>
    </row>
    <row r="259" spans="1:8" x14ac:dyDescent="0.25">
      <c r="A259" s="1">
        <f t="shared" si="32"/>
        <v>115</v>
      </c>
      <c r="B259" s="44"/>
      <c r="C259" s="2" t="s">
        <v>17</v>
      </c>
      <c r="D259" s="9" t="s">
        <v>140</v>
      </c>
      <c r="E259" s="2" t="s">
        <v>139</v>
      </c>
      <c r="F259" s="2" t="s">
        <v>97</v>
      </c>
      <c r="G259" s="4">
        <v>7.5</v>
      </c>
      <c r="H259" s="4">
        <f t="shared" si="33"/>
        <v>0</v>
      </c>
    </row>
    <row r="260" spans="1:8" x14ac:dyDescent="0.25">
      <c r="A260" s="1">
        <f t="shared" si="32"/>
        <v>116</v>
      </c>
      <c r="B260" s="44"/>
      <c r="C260" s="2" t="s">
        <v>17</v>
      </c>
      <c r="D260" s="9" t="s">
        <v>141</v>
      </c>
      <c r="E260" s="2" t="s">
        <v>99</v>
      </c>
      <c r="F260" s="2" t="s">
        <v>97</v>
      </c>
      <c r="G260" s="4">
        <v>7.5</v>
      </c>
      <c r="H260" s="4">
        <f t="shared" si="33"/>
        <v>0</v>
      </c>
    </row>
    <row r="261" spans="1:8" x14ac:dyDescent="0.25">
      <c r="A261" s="1">
        <f t="shared" si="32"/>
        <v>117</v>
      </c>
      <c r="B261" s="44"/>
      <c r="C261" s="2" t="s">
        <v>17</v>
      </c>
      <c r="D261" s="9" t="s">
        <v>142</v>
      </c>
      <c r="E261" s="2" t="s">
        <v>143</v>
      </c>
      <c r="F261" s="2" t="s">
        <v>97</v>
      </c>
      <c r="G261" s="4">
        <v>7.5</v>
      </c>
      <c r="H261" s="4">
        <f t="shared" si="33"/>
        <v>0</v>
      </c>
    </row>
    <row r="262" spans="1:8" x14ac:dyDescent="0.25">
      <c r="A262" s="1">
        <f t="shared" si="32"/>
        <v>118</v>
      </c>
      <c r="B262" s="44"/>
      <c r="C262" s="2" t="s">
        <v>17</v>
      </c>
      <c r="D262" s="9" t="s">
        <v>144</v>
      </c>
      <c r="E262" s="2" t="s">
        <v>145</v>
      </c>
      <c r="F262" s="2" t="s">
        <v>97</v>
      </c>
      <c r="G262" s="4">
        <v>7.5</v>
      </c>
      <c r="H262" s="4">
        <f t="shared" si="33"/>
        <v>0</v>
      </c>
    </row>
    <row r="263" spans="1:8" x14ac:dyDescent="0.25">
      <c r="A263" s="1">
        <f t="shared" si="32"/>
        <v>119</v>
      </c>
      <c r="B263" s="44"/>
      <c r="C263" s="2" t="s">
        <v>17</v>
      </c>
      <c r="D263" s="9" t="s">
        <v>146</v>
      </c>
      <c r="E263" s="2" t="s">
        <v>147</v>
      </c>
      <c r="F263" s="2" t="s">
        <v>97</v>
      </c>
      <c r="G263" s="4">
        <v>7.5</v>
      </c>
      <c r="H263" s="4">
        <f t="shared" si="33"/>
        <v>0</v>
      </c>
    </row>
    <row r="264" spans="1:8" x14ac:dyDescent="0.25">
      <c r="A264" s="1">
        <f t="shared" si="32"/>
        <v>120</v>
      </c>
      <c r="B264" s="44"/>
      <c r="C264" s="2" t="s">
        <v>17</v>
      </c>
      <c r="D264" s="9" t="s">
        <v>148</v>
      </c>
      <c r="E264" s="2" t="s">
        <v>147</v>
      </c>
      <c r="F264" s="2" t="s">
        <v>149</v>
      </c>
      <c r="G264" s="4">
        <v>7.5</v>
      </c>
      <c r="H264" s="4">
        <f t="shared" ref="H264" si="34">G264*B264</f>
        <v>0</v>
      </c>
    </row>
    <row r="265" spans="1:8" x14ac:dyDescent="0.25">
      <c r="A265" s="1">
        <f t="shared" si="32"/>
        <v>121</v>
      </c>
      <c r="B265" s="44"/>
      <c r="C265" s="2" t="s">
        <v>17</v>
      </c>
      <c r="D265" s="9" t="s">
        <v>150</v>
      </c>
      <c r="E265" s="2" t="s">
        <v>123</v>
      </c>
      <c r="F265" s="2" t="s">
        <v>97</v>
      </c>
      <c r="G265" s="4">
        <v>7.5</v>
      </c>
      <c r="H265" s="4">
        <f t="shared" si="33"/>
        <v>0</v>
      </c>
    </row>
    <row r="266" spans="1:8" x14ac:dyDescent="0.25">
      <c r="A266" s="1"/>
      <c r="B266" s="44"/>
      <c r="C266" s="2"/>
      <c r="D266" s="9"/>
      <c r="E266" s="2"/>
      <c r="F266" s="2"/>
      <c r="G266" s="4"/>
      <c r="H266" s="4">
        <f>SUM(Tabelle8[[ 2]])</f>
        <v>0</v>
      </c>
    </row>
    <row r="267" spans="1:8" ht="15.75" x14ac:dyDescent="0.25">
      <c r="A267" s="60" t="s">
        <v>151</v>
      </c>
      <c r="B267" s="60"/>
      <c r="C267" s="60"/>
      <c r="D267" s="60"/>
      <c r="E267" s="60"/>
      <c r="F267" s="60"/>
      <c r="G267" s="60"/>
      <c r="H267" s="60"/>
    </row>
    <row r="268" spans="1:8" ht="32.25" customHeight="1" x14ac:dyDescent="0.25">
      <c r="A268" s="93" t="s">
        <v>331</v>
      </c>
      <c r="B268" s="93"/>
      <c r="C268" s="93"/>
      <c r="D268" s="93"/>
      <c r="E268" s="93"/>
      <c r="F268" s="93"/>
      <c r="G268" s="93"/>
      <c r="H268" s="93"/>
    </row>
    <row r="269" spans="1:8" x14ac:dyDescent="0.25">
      <c r="A269" s="11" t="s">
        <v>9</v>
      </c>
      <c r="B269" s="6" t="s">
        <v>10</v>
      </c>
      <c r="C269" s="31" t="s">
        <v>11</v>
      </c>
      <c r="D269" s="7" t="s">
        <v>12</v>
      </c>
      <c r="E269" s="31" t="s">
        <v>14</v>
      </c>
      <c r="F269" s="31"/>
      <c r="G269" s="32" t="s">
        <v>152</v>
      </c>
      <c r="H269" s="32"/>
    </row>
    <row r="270" spans="1:8" x14ac:dyDescent="0.25">
      <c r="A270" s="1" t="s">
        <v>153</v>
      </c>
      <c r="B270" s="44"/>
      <c r="C270" s="49"/>
      <c r="D270" s="50"/>
      <c r="E270" s="49"/>
      <c r="F270" s="49"/>
      <c r="G270" s="51"/>
      <c r="H270" s="52"/>
    </row>
    <row r="271" spans="1:8" x14ac:dyDescent="0.25">
      <c r="A271" s="1" t="s">
        <v>154</v>
      </c>
      <c r="B271" s="44"/>
      <c r="C271" s="49"/>
      <c r="D271" s="50"/>
      <c r="E271" s="49"/>
      <c r="F271" s="49"/>
      <c r="G271" s="51"/>
      <c r="H271" s="52"/>
    </row>
    <row r="272" spans="1:8" x14ac:dyDescent="0.25">
      <c r="A272" s="1" t="s">
        <v>155</v>
      </c>
      <c r="B272" s="44"/>
      <c r="C272" s="49"/>
      <c r="D272" s="50"/>
      <c r="E272" s="49"/>
      <c r="F272" s="49"/>
      <c r="G272" s="51"/>
      <c r="H272" s="52"/>
    </row>
    <row r="273" spans="1:8" x14ac:dyDescent="0.25">
      <c r="A273" s="1" t="s">
        <v>156</v>
      </c>
      <c r="B273" s="44"/>
      <c r="C273" s="49"/>
      <c r="D273" s="50"/>
      <c r="E273" s="49"/>
      <c r="F273" s="49"/>
      <c r="G273" s="51"/>
      <c r="H273" s="52"/>
    </row>
    <row r="274" spans="1:8" x14ac:dyDescent="0.25">
      <c r="A274" s="1" t="s">
        <v>157</v>
      </c>
      <c r="B274" s="44"/>
      <c r="C274" s="49"/>
      <c r="D274" s="50"/>
      <c r="E274" s="49"/>
      <c r="F274" s="49"/>
      <c r="G274" s="51"/>
      <c r="H274" s="52"/>
    </row>
    <row r="275" spans="1:8" x14ac:dyDescent="0.25">
      <c r="A275" s="1" t="s">
        <v>158</v>
      </c>
      <c r="B275" s="44"/>
      <c r="C275" s="49"/>
      <c r="D275" s="50"/>
      <c r="E275" s="49"/>
      <c r="F275" s="49"/>
      <c r="G275" s="51"/>
      <c r="H275" s="52"/>
    </row>
    <row r="276" spans="1:8" x14ac:dyDescent="0.25">
      <c r="A276" s="1" t="s">
        <v>159</v>
      </c>
      <c r="B276" s="44"/>
      <c r="C276" s="49"/>
      <c r="D276" s="50"/>
      <c r="E276" s="49"/>
      <c r="F276" s="49"/>
      <c r="G276" s="51"/>
      <c r="H276" s="52"/>
    </row>
    <row r="277" spans="1:8" x14ac:dyDescent="0.25">
      <c r="A277" s="1" t="s">
        <v>160</v>
      </c>
      <c r="B277" s="44"/>
      <c r="C277" s="49"/>
      <c r="D277" s="50"/>
      <c r="E277" s="49"/>
      <c r="F277" s="49"/>
      <c r="G277" s="51"/>
      <c r="H277" s="52"/>
    </row>
    <row r="278" spans="1:8" x14ac:dyDescent="0.25">
      <c r="A278" s="1" t="s">
        <v>161</v>
      </c>
      <c r="B278" s="44"/>
      <c r="C278" s="49"/>
      <c r="D278" s="50"/>
      <c r="E278" s="49"/>
      <c r="F278" s="49"/>
      <c r="G278" s="51"/>
      <c r="H278" s="52"/>
    </row>
    <row r="279" spans="1:8" x14ac:dyDescent="0.25">
      <c r="A279" s="1" t="s">
        <v>162</v>
      </c>
      <c r="B279" s="44"/>
      <c r="C279" s="49"/>
      <c r="D279" s="50"/>
      <c r="E279" s="49"/>
      <c r="F279" s="49"/>
      <c r="G279" s="51"/>
      <c r="H279" s="52"/>
    </row>
    <row r="280" spans="1:8" x14ac:dyDescent="0.25">
      <c r="A280" s="1" t="s">
        <v>163</v>
      </c>
      <c r="B280" s="44"/>
      <c r="C280" s="49"/>
      <c r="D280" s="50"/>
      <c r="E280" s="49"/>
      <c r="F280" s="49"/>
      <c r="G280" s="51"/>
      <c r="H280" s="52"/>
    </row>
    <row r="281" spans="1:8" x14ac:dyDescent="0.25">
      <c r="A281" s="1" t="s">
        <v>164</v>
      </c>
      <c r="B281" s="44"/>
      <c r="C281" s="49"/>
      <c r="D281" s="50"/>
      <c r="E281" s="49"/>
      <c r="F281" s="49"/>
      <c r="G281" s="51"/>
      <c r="H281" s="52"/>
    </row>
    <row r="282" spans="1:8" x14ac:dyDescent="0.25">
      <c r="A282" s="1" t="s">
        <v>165</v>
      </c>
      <c r="B282" s="44"/>
      <c r="C282" s="49"/>
      <c r="D282" s="50"/>
      <c r="E282" s="49"/>
      <c r="F282" s="49"/>
      <c r="G282" s="51"/>
      <c r="H282" s="52"/>
    </row>
    <row r="283" spans="1:8" x14ac:dyDescent="0.25">
      <c r="A283" s="1" t="s">
        <v>166</v>
      </c>
      <c r="B283" s="44"/>
      <c r="C283" s="49"/>
      <c r="D283" s="50"/>
      <c r="E283" s="49"/>
      <c r="F283" s="49"/>
      <c r="G283" s="51"/>
      <c r="H283" s="52"/>
    </row>
    <row r="284" spans="1:8" x14ac:dyDescent="0.25">
      <c r="A284" s="1" t="s">
        <v>167</v>
      </c>
      <c r="B284" s="44"/>
      <c r="C284" s="49"/>
      <c r="D284" s="50"/>
      <c r="E284" s="49"/>
      <c r="F284" s="49"/>
      <c r="G284" s="51"/>
      <c r="H284" s="52"/>
    </row>
    <row r="285" spans="1:8" x14ac:dyDescent="0.25">
      <c r="A285" s="1" t="s">
        <v>168</v>
      </c>
      <c r="B285" s="44"/>
      <c r="C285" s="49"/>
      <c r="D285" s="50"/>
      <c r="E285" s="49"/>
      <c r="F285" s="49"/>
      <c r="G285" s="51"/>
      <c r="H285" s="52"/>
    </row>
    <row r="286" spans="1:8" x14ac:dyDescent="0.25">
      <c r="A286" s="1"/>
      <c r="B286" s="30">
        <f>SUM(B270,B283,B284,B285)</f>
        <v>0</v>
      </c>
      <c r="C286" s="2"/>
      <c r="E286" s="2"/>
      <c r="F286" s="2"/>
      <c r="G286" s="4"/>
      <c r="H286"/>
    </row>
    <row r="287" spans="1:8" ht="15.75" x14ac:dyDescent="0.25">
      <c r="A287" s="60" t="s">
        <v>169</v>
      </c>
      <c r="B287" s="60"/>
      <c r="C287" s="60"/>
      <c r="D287" s="60"/>
      <c r="E287" s="60"/>
      <c r="F287" s="60"/>
      <c r="G287" s="60"/>
      <c r="H287" s="60"/>
    </row>
    <row r="288" spans="1:8" x14ac:dyDescent="0.25">
      <c r="B288" s="38">
        <f>SUM(B265,B250:B263)</f>
        <v>0</v>
      </c>
      <c r="C288" s="20"/>
      <c r="D288" s="39"/>
      <c r="E288" s="40"/>
    </row>
    <row r="289" spans="1:8" x14ac:dyDescent="0.25">
      <c r="B289" s="41">
        <f>SUM(B242:B245)</f>
        <v>0</v>
      </c>
      <c r="C289" s="20"/>
      <c r="D289" s="42"/>
    </row>
    <row r="290" spans="1:8" x14ac:dyDescent="0.25">
      <c r="B290" s="41"/>
      <c r="C290" s="20"/>
      <c r="D290" s="43" t="s">
        <v>170</v>
      </c>
      <c r="E290" s="59">
        <f>Tabelle9[[#Totals],[ 8]]+Tabelle8[[#Totals],[ 2]]+Tabelle7[[#Totals],[ 8]]+Tabelle6[[#Totals],[ 2]]+Tabelle5[[#Totals],[ 8]]+Tabelle4[[#Totals],[ 2]]+Tabelle3[[#Totals],[ 8]]+Tabelle2[[#Totals],[Spalte8]]+Tabelle1[[#Totals],[Spalte8]]</f>
        <v>0</v>
      </c>
      <c r="F290" s="59"/>
      <c r="G290" s="15" t="s">
        <v>202</v>
      </c>
    </row>
    <row r="291" spans="1:8" x14ac:dyDescent="0.25">
      <c r="B291" s="41">
        <f>Tabelle5[[#Totals],[ 2]]</f>
        <v>0</v>
      </c>
      <c r="C291" s="20">
        <f>Tabelle5[[#Totals],[ 8]]</f>
        <v>0</v>
      </c>
    </row>
    <row r="292" spans="1:8" x14ac:dyDescent="0.25">
      <c r="B292" s="41">
        <f>B210</f>
        <v>0</v>
      </c>
      <c r="C292" s="20">
        <f>H210</f>
        <v>0</v>
      </c>
    </row>
    <row r="293" spans="1:8" x14ac:dyDescent="0.25">
      <c r="A293"/>
      <c r="B293" s="38">
        <f>Tabelle3[[#Totals],[ 2]]</f>
        <v>0</v>
      </c>
      <c r="C293" s="20">
        <f>Tabelle3[[#Totals],[ 8]]</f>
        <v>0</v>
      </c>
      <c r="G293"/>
      <c r="H293"/>
    </row>
    <row r="294" spans="1:8" ht="15" customHeight="1" x14ac:dyDescent="0.25">
      <c r="A294"/>
      <c r="B294" s="38">
        <f>B172</f>
        <v>0</v>
      </c>
      <c r="C294" s="20">
        <f>H172</f>
        <v>0</v>
      </c>
      <c r="G294"/>
      <c r="H294"/>
    </row>
    <row r="295" spans="1:8" x14ac:dyDescent="0.25">
      <c r="A295"/>
      <c r="B295" s="38">
        <f>B43</f>
        <v>0</v>
      </c>
      <c r="C295" s="20">
        <f>H43</f>
        <v>0</v>
      </c>
      <c r="G295"/>
      <c r="H295"/>
    </row>
    <row r="296" spans="1:8" x14ac:dyDescent="0.25">
      <c r="A296"/>
      <c r="B296" s="38">
        <f>SUM(B288:B295)</f>
        <v>0</v>
      </c>
      <c r="C296" s="20">
        <f>SUM(C288:C295)</f>
        <v>0</v>
      </c>
      <c r="G296"/>
      <c r="H296"/>
    </row>
    <row r="297" spans="1:8" x14ac:dyDescent="0.25">
      <c r="A297"/>
      <c r="B297" s="2"/>
      <c r="G297"/>
      <c r="H297"/>
    </row>
    <row r="298" spans="1:8" x14ac:dyDescent="0.25">
      <c r="A298" s="31"/>
      <c r="B298" s="31"/>
      <c r="C298" s="31"/>
      <c r="D298" s="31"/>
      <c r="E298" s="31"/>
      <c r="F298" s="31"/>
      <c r="G298" s="31"/>
      <c r="H298" s="31"/>
    </row>
    <row r="299" spans="1:8" x14ac:dyDescent="0.25">
      <c r="A299"/>
      <c r="B299" s="2"/>
      <c r="G299"/>
      <c r="H299"/>
    </row>
    <row r="300" spans="1:8" x14ac:dyDescent="0.25">
      <c r="A300"/>
      <c r="B300"/>
      <c r="G300"/>
      <c r="H300"/>
    </row>
    <row r="301" spans="1:8" x14ac:dyDescent="0.25">
      <c r="A301"/>
      <c r="B301"/>
      <c r="G301"/>
      <c r="H301"/>
    </row>
    <row r="302" spans="1:8" x14ac:dyDescent="0.25">
      <c r="A302"/>
      <c r="B302"/>
      <c r="G302"/>
      <c r="H302"/>
    </row>
    <row r="303" spans="1:8" x14ac:dyDescent="0.25">
      <c r="A303"/>
      <c r="B303"/>
      <c r="G303"/>
      <c r="H303"/>
    </row>
    <row r="304" spans="1:8" x14ac:dyDescent="0.25">
      <c r="A304"/>
      <c r="B304"/>
      <c r="G304"/>
      <c r="H304"/>
    </row>
    <row r="305" spans="4:4" customFormat="1" x14ac:dyDescent="0.25">
      <c r="D305" s="3"/>
    </row>
    <row r="306" spans="4:4" customFormat="1" x14ac:dyDescent="0.25">
      <c r="D306" s="3"/>
    </row>
    <row r="307" spans="4:4" customFormat="1" x14ac:dyDescent="0.25">
      <c r="D307" s="3"/>
    </row>
    <row r="308" spans="4:4" customFormat="1" x14ac:dyDescent="0.25"/>
    <row r="309" spans="4:4" customFormat="1" x14ac:dyDescent="0.25"/>
    <row r="310" spans="4:4" customFormat="1" x14ac:dyDescent="0.25"/>
    <row r="311" spans="4:4" customFormat="1" x14ac:dyDescent="0.25"/>
    <row r="312" spans="4:4" customFormat="1" x14ac:dyDescent="0.25"/>
    <row r="313" spans="4:4" customFormat="1" x14ac:dyDescent="0.25"/>
    <row r="314" spans="4:4" customFormat="1" x14ac:dyDescent="0.25"/>
    <row r="315" spans="4:4" customFormat="1" x14ac:dyDescent="0.25"/>
  </sheetData>
  <sheetProtection algorithmName="SHA-512" hashValue="/BC++VZP38EO2CsTNv98XJkkWm5ja+Z2fCqih+08Kg6w9OCclY8YIkKRI7Li9/I9lILDk3/3aoK+St83uuB4yA==" saltValue="ka6vd4KQi+aRuhRjNG9O8w==" spinCount="100000" sheet="1" formatCells="0" formatColumns="0" formatRows="0" insertColumns="0" insertRows="0" insertHyperlinks="0" deleteColumns="0" deleteRows="0" sort="0" autoFilter="0"/>
  <sortState xmlns:xlrd2="http://schemas.microsoft.com/office/spreadsheetml/2017/richdata2" ref="J41:J47">
    <sortCondition ref="J41"/>
  </sortState>
  <mergeCells count="24">
    <mergeCell ref="B8:C8"/>
    <mergeCell ref="B6:C6"/>
    <mergeCell ref="A27:C27"/>
    <mergeCell ref="A10:C10"/>
    <mergeCell ref="B18:G23"/>
    <mergeCell ref="B24:G25"/>
    <mergeCell ref="B14:C14"/>
    <mergeCell ref="B12:C12"/>
    <mergeCell ref="A268:H268"/>
    <mergeCell ref="A2:H2"/>
    <mergeCell ref="A4:C4"/>
    <mergeCell ref="E290:F290"/>
    <mergeCell ref="A287:H287"/>
    <mergeCell ref="A227:H227"/>
    <mergeCell ref="A238:H238"/>
    <mergeCell ref="A247:H247"/>
    <mergeCell ref="A267:H267"/>
    <mergeCell ref="A31:H31"/>
    <mergeCell ref="A44:H44"/>
    <mergeCell ref="A173:H173"/>
    <mergeCell ref="A200:H200"/>
    <mergeCell ref="A211:H211"/>
    <mergeCell ref="E4:F4"/>
    <mergeCell ref="B30:G30"/>
  </mergeCells>
  <phoneticPr fontId="1" type="noConversion"/>
  <hyperlinks>
    <hyperlink ref="G143" r:id="rId1" xr:uid="{5E0B130B-8BB5-436C-B6D9-FCF4E0B23F06}"/>
    <hyperlink ref="G149" r:id="rId2" xr:uid="{B9DA588A-0203-4008-86B0-CA84E454C975}"/>
    <hyperlink ref="G83" r:id="rId3" xr:uid="{D8D5B26C-C2B4-465C-AE16-E6BC5FA62F46}"/>
    <hyperlink ref="G125" r:id="rId4" xr:uid="{F51290AF-6161-4A15-905A-B2B52A907BF3}"/>
    <hyperlink ref="G141" r:id="rId5" xr:uid="{E8FDB56F-D489-4465-B225-444A8F1648BC}"/>
    <hyperlink ref="G87" r:id="rId6" xr:uid="{1407D037-B8E2-44CB-B453-D09381C0E045}"/>
    <hyperlink ref="G159" r:id="rId7" xr:uid="{292B251A-2262-45DC-A05F-B37B3495CEFE}"/>
    <hyperlink ref="G103" r:id="rId8" xr:uid="{6A0E571D-F501-4BE9-A57E-97C21588EB8E}"/>
    <hyperlink ref="G109" r:id="rId9" xr:uid="{194B7E90-2862-49D1-AA68-EA001846DA6A}"/>
    <hyperlink ref="G133" r:id="rId10" xr:uid="{93C45DF6-89EA-4A10-B4B6-43689E8D2261}"/>
    <hyperlink ref="G163" r:id="rId11" xr:uid="{7D4C11F5-5C63-4B6E-ACE5-28D55DAAC987}"/>
    <hyperlink ref="G49" r:id="rId12" xr:uid="{46288BDA-23E2-4205-9A89-DFE20A84C912}"/>
    <hyperlink ref="G93" r:id="rId13" xr:uid="{065F1A01-2135-415B-A5DB-DDE6517F651B}"/>
    <hyperlink ref="G89" r:id="rId14" xr:uid="{5C963834-B4A9-4207-B6C9-681A78428E18}"/>
    <hyperlink ref="G79" r:id="rId15" xr:uid="{7C77CB85-7130-4C8F-9A07-0D14B559CDDF}"/>
    <hyperlink ref="G85" r:id="rId16" xr:uid="{028E919A-BE59-4849-A570-1C641C863F78}"/>
    <hyperlink ref="G113" r:id="rId17" xr:uid="{5D0158B8-5852-46FE-B57A-6BB2104FA272}"/>
    <hyperlink ref="G145" r:id="rId18" xr:uid="{1E2E44EB-1947-47EE-AF4A-155D1B0C99C3}"/>
    <hyperlink ref="G61" r:id="rId19" xr:uid="{C38E5923-1F5E-42C3-9332-7EBC1BF3FC2E}"/>
    <hyperlink ref="G101" r:id="rId20" xr:uid="{A6B498DA-FAE9-4582-8EC7-729BE4344DFD}"/>
    <hyperlink ref="G105" r:id="rId21" xr:uid="{4592C205-0F9A-4B31-88AF-A2B90AD44573}"/>
    <hyperlink ref="G135" r:id="rId22" xr:uid="{0FA2E633-7073-4EBB-BCF8-3EAA37B1F030}"/>
    <hyperlink ref="G147" r:id="rId23" xr:uid="{DA3C490E-3DD1-46B6-B0F5-CA4163E954DE}"/>
    <hyperlink ref="G161" r:id="rId24" xr:uid="{21B66DD8-420A-49D2-8E41-88BDCAD5290E}"/>
    <hyperlink ref="G165" r:id="rId25" xr:uid="{14A176F1-9F0E-46F1-B145-E04E1D69C53C}"/>
    <hyperlink ref="G169" r:id="rId26" xr:uid="{09482D24-5EEC-4527-91E8-5C9950073091}"/>
    <hyperlink ref="G178" r:id="rId27" xr:uid="{10699EF2-C565-4280-9EEA-AE3F792EBAE7}"/>
    <hyperlink ref="G180" r:id="rId28" xr:uid="{C71FFBF1-093A-4C95-B7DF-125383687858}"/>
    <hyperlink ref="G71" r:id="rId29" xr:uid="{2B1C22EE-0FB1-4B4A-85D8-39215942CF4E}"/>
    <hyperlink ref="G157" r:id="rId30" xr:uid="{EC1DBED0-09D6-46B7-83BC-F1935025FF0B}"/>
    <hyperlink ref="G51" r:id="rId31" xr:uid="{31501BBA-02AE-468B-A19E-E1B8F01D513C}"/>
    <hyperlink ref="G55" r:id="rId32" xr:uid="{B9330875-4855-4DB7-978E-FC2F2EE9537E}"/>
    <hyperlink ref="G63" r:id="rId33" xr:uid="{3BA05134-C1DA-4B69-93A9-35E7005728FA}"/>
    <hyperlink ref="G65" r:id="rId34" xr:uid="{CEFC9887-6B83-4B69-B809-54000613540C}"/>
    <hyperlink ref="G111" r:id="rId35" display="Video" xr:uid="{5A66D47F-9E67-432D-BC5F-29D19A10C968}"/>
    <hyperlink ref="G153" r:id="rId36" xr:uid="{C992DEBE-8FED-4EFC-9EB1-7A98848CCF97}"/>
    <hyperlink ref="G194" r:id="rId37" xr:uid="{0203386E-CBCE-4744-A852-20BB1176ECAA}"/>
    <hyperlink ref="G192" r:id="rId38" xr:uid="{286EAE9F-23D6-4C07-A0A8-10EF7E17F788}"/>
    <hyperlink ref="G190" r:id="rId39" xr:uid="{84FAE800-4B70-4B37-8851-7B8FB82385AE}"/>
    <hyperlink ref="G171" r:id="rId40" xr:uid="{8A331C79-9C8E-42FC-930A-F20530408649}"/>
    <hyperlink ref="G167" r:id="rId41" xr:uid="{BE5E7517-6070-4BC3-AADE-865C2402E0E2}"/>
    <hyperlink ref="G121" r:id="rId42" xr:uid="{2BA1D303-488E-447A-8DD2-3329DEF5E4D5}"/>
    <hyperlink ref="G119" r:id="rId43" xr:uid="{BA3D1C83-C2CE-41D9-A611-FD69ABD1F46F}"/>
    <hyperlink ref="G117" r:id="rId44" xr:uid="{CE870313-9231-4E9E-A9B2-D907A91AB096}"/>
    <hyperlink ref="G53" r:id="rId45" xr:uid="{D010DA17-6E4E-4DED-A595-51921D6FF206}"/>
    <hyperlink ref="G57" r:id="rId46" xr:uid="{59648F1A-CA44-4742-ABBA-0A42D7298FE9}"/>
    <hyperlink ref="G59" r:id="rId47" xr:uid="{F4CBBFE8-196E-49B9-95FB-11407B4772B4}"/>
    <hyperlink ref="G67" r:id="rId48" xr:uid="{2E158586-B681-4B2D-844A-539BC066CBAA}"/>
    <hyperlink ref="G69" r:id="rId49" display="https://www.youtube.com/watch?v=XiKZQlOntKI" xr:uid="{B1DA860C-F8E5-4EEF-BA97-67855967B78D}"/>
    <hyperlink ref="G73" r:id="rId50" xr:uid="{254DF37D-DB93-4303-AD22-1FE61B2417AD}"/>
    <hyperlink ref="G75" r:id="rId51" xr:uid="{D75AACDE-BE36-40DC-BCB9-C89D744A3201}"/>
    <hyperlink ref="G81" r:id="rId52" xr:uid="{B9EAEEE1-3C38-4AD6-9251-98487B5CB395}"/>
    <hyperlink ref="G91" r:id="rId53" xr:uid="{80DF9FEC-CE07-451F-A024-3E50232AB161}"/>
    <hyperlink ref="G95" r:id="rId54" xr:uid="{17BDD857-E405-4F48-AEEE-79FFF5D6CA3B}"/>
    <hyperlink ref="G97" r:id="rId55" xr:uid="{FB7F8F64-0AC3-400B-92BD-52A17809643B}"/>
    <hyperlink ref="G99" r:id="rId56" xr:uid="{17E193A7-D263-48CF-A453-34411CB60F8D}"/>
    <hyperlink ref="G107" r:id="rId57" xr:uid="{6B99182D-897E-4E46-BDA0-1E21C9320AAA}"/>
    <hyperlink ref="G115" r:id="rId58" xr:uid="{9B25A184-6C18-46E0-BD5D-0EE56ADCF4A3}"/>
    <hyperlink ref="G123" r:id="rId59" xr:uid="{AADBBF94-69F5-4422-A9EB-195711EF0954}"/>
    <hyperlink ref="G127" r:id="rId60" xr:uid="{6C82906B-CC2B-45DC-B4FF-50267BEB27BA}"/>
    <hyperlink ref="G129" r:id="rId61" xr:uid="{B1CA03F6-26FB-419C-A765-1A08B8B6999F}"/>
    <hyperlink ref="G131" r:id="rId62" xr:uid="{E5DE2DC1-BC25-400F-90D2-BB4C083DC271}"/>
    <hyperlink ref="G137" r:id="rId63" xr:uid="{99D021A0-6718-4B25-9F44-29C039D9F7FD}"/>
    <hyperlink ref="G139" r:id="rId64" xr:uid="{3447D541-1523-476F-BD8D-9B9861FD0EE6}"/>
    <hyperlink ref="G151" r:id="rId65" xr:uid="{F8CACC26-4CFC-4E2A-BAD3-3D3496805AF5}"/>
    <hyperlink ref="G155" r:id="rId66" xr:uid="{F12FA0D9-173A-434C-8C25-B7DD8A184C4F}"/>
    <hyperlink ref="G208" r:id="rId67" xr:uid="{BCFA0EB6-5983-40A2-9EBC-9278BE4CE87A}"/>
    <hyperlink ref="G206" r:id="rId68" xr:uid="{946E2F85-D776-4F9E-A460-5CCEECD55FA7}"/>
    <hyperlink ref="G204" r:id="rId69" xr:uid="{DA7AA39F-DC43-4DBE-9E58-20ECAA3BEEFD}"/>
    <hyperlink ref="G182" r:id="rId70" xr:uid="{9F51580A-9264-489A-9DEA-4959A3985280}"/>
    <hyperlink ref="G184" r:id="rId71" xr:uid="{28A792FC-F311-4A6B-A03E-DFA17494A648}"/>
    <hyperlink ref="G188" r:id="rId72" xr:uid="{D2F4F97E-CF5A-46D1-9034-C07B94810D2A}"/>
    <hyperlink ref="G186" r:id="rId73" xr:uid="{A0000F2A-E231-4EEC-AB84-D5A222F26D9D}"/>
    <hyperlink ref="G198" r:id="rId74" xr:uid="{C6DA489B-03B5-471D-AF22-76611D8D3C80}"/>
    <hyperlink ref="G196" r:id="rId75" xr:uid="{F53DB86C-3B97-425A-B4EB-71B372ED63F2}"/>
  </hyperlinks>
  <pageMargins left="0.39583333333333331" right="0.42708333333333331" top="1.53125" bottom="1.3229166666666667" header="0.3" footer="0.3"/>
  <pageSetup paperSize="9" orientation="portrait" r:id="rId76"/>
  <headerFooter>
    <oddHeader xml:space="preserve">&amp;L&amp;"Aaux Next Medium,Fett"&amp;28&amp;KFF9900  Silvesterverkauf 2024
&amp;R&amp;G    </oddHeader>
    <oddFooter>&amp;L&amp;"Arial,Fett"&amp;10Anschrift:&amp;"Arial,Standard"
MK-Eventdesign
Europastraße 7
D-77933 Lahr&amp;R&amp;"Arial,Fett"&amp;10Seite &amp;P von &amp;N&amp;"Arial,Standard"
Alle Preise inkl. MwSt.
Preisänderungen und Irrtümer vorbehalten
Nur so lange der Vorrat reicht.</oddFooter>
  </headerFooter>
  <rowBreaks count="15" manualBreakCount="15">
    <brk id="51" max="16383" man="1"/>
    <brk id="61" max="16383" man="1"/>
    <brk id="69" max="16383" man="1"/>
    <brk id="77" max="16383" man="1"/>
    <brk id="83" max="16383" man="1"/>
    <brk id="91" max="16383" man="1"/>
    <brk id="99" max="16383" man="1"/>
    <brk id="109" max="16383" man="1"/>
    <brk id="117" max="16383" man="1"/>
    <brk id="123" max="16383" man="1"/>
    <brk id="133" max="16383" man="1"/>
    <brk id="139" max="16383" man="1"/>
    <brk id="147" max="16383" man="1"/>
    <brk id="226" max="16383" man="1"/>
    <brk id="266" max="16383" man="1"/>
  </rowBreaks>
  <legacyDrawingHF r:id="rId77"/>
  <tableParts count="9">
    <tablePart r:id="rId78"/>
    <tablePart r:id="rId79"/>
    <tablePart r:id="rId80"/>
    <tablePart r:id="rId81"/>
    <tablePart r:id="rId82"/>
    <tablePart r:id="rId83"/>
    <tablePart r:id="rId84"/>
    <tablePart r:id="rId85"/>
    <tablePart r:id="rId8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76DF08C4461FE4D82AD05515B942754" ma:contentTypeVersion="15" ma:contentTypeDescription="Ein neues Dokument erstellen." ma:contentTypeScope="" ma:versionID="3d18c32810800b3579cb65b40a878499">
  <xsd:schema xmlns:xsd="http://www.w3.org/2001/XMLSchema" xmlns:xs="http://www.w3.org/2001/XMLSchema" xmlns:p="http://schemas.microsoft.com/office/2006/metadata/properties" xmlns:ns2="c4591961-4f8e-4b91-9be6-6e6c2d1d8517" xmlns:ns3="ade0efad-22fa-44f6-b3d8-415ecccc3802" targetNamespace="http://schemas.microsoft.com/office/2006/metadata/properties" ma:root="true" ma:fieldsID="38ee106bae2af348b1577d7d28bedd28" ns2:_="" ns3:_="">
    <xsd:import namespace="c4591961-4f8e-4b91-9be6-6e6c2d1d8517"/>
    <xsd:import namespace="ade0efad-22fa-44f6-b3d8-415ecccc380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Location"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591961-4f8e-4b91-9be6-6e6c2d1d8517"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a824b05f-bac7-402e-965f-7ebfdc38250f}" ma:internalName="TaxCatchAll" ma:showField="CatchAllData" ma:web="c4591961-4f8e-4b91-9be6-6e6c2d1d851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de0efad-22fa-44f6-b3d8-415ecccc380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1b1d9f80-ec33-4393-bb0e-051072b90d1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ade0efad-22fa-44f6-b3d8-415ecccc3802" xsi:nil="true"/>
    <TaxCatchAll xmlns="c4591961-4f8e-4b91-9be6-6e6c2d1d8517" xsi:nil="true"/>
    <lcf76f155ced4ddcb4097134ff3c332f xmlns="ade0efad-22fa-44f6-b3d8-415ecccc380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0CDA3E-A963-4551-AF9F-FB76F8EF47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591961-4f8e-4b91-9be6-6e6c2d1d8517"/>
    <ds:schemaRef ds:uri="ade0efad-22fa-44f6-b3d8-415ecccc3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A42C4C-6C73-45D9-9987-AEB1EBDE92A0}">
  <ds:schemaRefs>
    <ds:schemaRef ds:uri="http://schemas.microsoft.com/office/2006/metadata/properties"/>
    <ds:schemaRef ds:uri="http://schemas.microsoft.com/office/infopath/2007/PartnerControls"/>
    <ds:schemaRef ds:uri="ade0efad-22fa-44f6-b3d8-415ecccc3802"/>
    <ds:schemaRef ds:uri="c4591961-4f8e-4b91-9be6-6e6c2d1d8517"/>
  </ds:schemaRefs>
</ds:datastoreItem>
</file>

<file path=customXml/itemProps3.xml><?xml version="1.0" encoding="utf-8"?>
<ds:datastoreItem xmlns:ds="http://schemas.openxmlformats.org/officeDocument/2006/customXml" ds:itemID="{6299B112-8120-45F0-8767-8A2AE35549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Auslage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Dominik Boesenthal</dc:creator>
  <cp:keywords/>
  <dc:description/>
  <cp:lastModifiedBy>Jonathan Kees</cp:lastModifiedBy>
  <cp:revision/>
  <dcterms:created xsi:type="dcterms:W3CDTF">2020-01-01T14:12:06Z</dcterms:created>
  <dcterms:modified xsi:type="dcterms:W3CDTF">2024-10-30T14:58:06Z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0x010100D76DF08C4461FE4D82AD05515B942754</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