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eventdesign.sharepoint.com/sites/MK-Eventdesign/Freigegebene Dokumente/01 Aufträge/02 Feuerwerk/2023/A_231229_Silvesterverkauf/"/>
    </mc:Choice>
  </mc:AlternateContent>
  <xr:revisionPtr revIDLastSave="0" documentId="13_ncr:40009_{6C23A122-8AC6-48E6-8565-9B14796B7AF6}" xr6:coauthVersionLast="47" xr6:coauthVersionMax="47" xr10:uidLastSave="{00000000-0000-0000-0000-000000000000}"/>
  <bookViews>
    <workbookView xWindow="-120" yWindow="-120" windowWidth="29040" windowHeight="15720"/>
  </bookViews>
  <sheets>
    <sheet name="lager_2023-12-22T14 59 08.737Z" sheetId="1" r:id="rId1"/>
  </sheets>
  <calcPr calcId="0"/>
</workbook>
</file>

<file path=xl/calcChain.xml><?xml version="1.0" encoding="utf-8"?>
<calcChain xmlns="http://schemas.openxmlformats.org/spreadsheetml/2006/main">
  <c r="E112" i="1" l="1"/>
  <c r="E109" i="1"/>
  <c r="E115" i="1"/>
  <c r="E117" i="1"/>
  <c r="E108" i="1"/>
  <c r="E113" i="1"/>
  <c r="E110" i="1"/>
  <c r="E111" i="1"/>
  <c r="E114" i="1"/>
  <c r="E116" i="1"/>
  <c r="E99" i="1"/>
  <c r="E97" i="1"/>
  <c r="E100" i="1"/>
  <c r="E101" i="1"/>
  <c r="E102" i="1"/>
  <c r="E103" i="1"/>
  <c r="E98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68" i="1"/>
  <c r="E71" i="1"/>
  <c r="E72" i="1"/>
  <c r="E69" i="1"/>
  <c r="E70" i="1"/>
  <c r="E54" i="1"/>
  <c r="E55" i="1"/>
  <c r="E56" i="1"/>
  <c r="E57" i="1"/>
  <c r="E58" i="1"/>
  <c r="E59" i="1"/>
  <c r="E60" i="1"/>
  <c r="E61" i="1"/>
  <c r="E62" i="1"/>
  <c r="E15" i="1"/>
  <c r="E50" i="1" s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" i="1"/>
  <c r="E8" i="1"/>
  <c r="E9" i="1"/>
  <c r="E6" i="1"/>
  <c r="E7" i="1"/>
  <c r="E10" i="1"/>
  <c r="E11" i="1" l="1"/>
  <c r="E63" i="1"/>
  <c r="E73" i="1"/>
  <c r="E93" i="1"/>
  <c r="E104" i="1"/>
  <c r="E118" i="1"/>
  <c r="E120" i="1" s="1"/>
</calcChain>
</file>

<file path=xl/sharedStrings.xml><?xml version="1.0" encoding="utf-8"?>
<sst xmlns="http://schemas.openxmlformats.org/spreadsheetml/2006/main" count="512" uniqueCount="208">
  <si>
    <t>Name</t>
  </si>
  <si>
    <t>Blackboxx</t>
  </si>
  <si>
    <t>1.4 S</t>
  </si>
  <si>
    <t>P1</t>
  </si>
  <si>
    <t>Wano</t>
  </si>
  <si>
    <t>1.4 G</t>
  </si>
  <si>
    <t>F2</t>
  </si>
  <si>
    <t>Eissphinx</t>
  </si>
  <si>
    <t>https://www.youtube.com/watch?v=aAKL26QVR-Q</t>
  </si>
  <si>
    <t>Nymphis</t>
  </si>
  <si>
    <t>https://www.youtube.com/watch?v=b2vOS0dgedM</t>
  </si>
  <si>
    <t>Erzengel</t>
  </si>
  <si>
    <t>https://www.youtube.com/watch?v=sW_LXhttYlA</t>
  </si>
  <si>
    <t>Dock12</t>
  </si>
  <si>
    <t>https://www.youtube.com/watch?v=YcyQN8nKLSA</t>
  </si>
  <si>
    <t>Hypnotica</t>
  </si>
  <si>
    <t>https://www.youtube.com/watch?v=Hxd41091a08</t>
  </si>
  <si>
    <t>Boosterblume</t>
  </si>
  <si>
    <t>https://www.youtube.com/watch?v=D4e9ttdM-fA</t>
  </si>
  <si>
    <t>Lila Lena</t>
  </si>
  <si>
    <t>https://www.youtube.com/watch?v=GnD1wsQRwjw</t>
  </si>
  <si>
    <t>Funke</t>
  </si>
  <si>
    <t>T1</t>
  </si>
  <si>
    <t>Bengaltopf XXL Blau</t>
  </si>
  <si>
    <t>https://www.youtube.com/watch?v=Bl0HS5lA2Bo</t>
  </si>
  <si>
    <t>Bengaltopf XXL Purpur</t>
  </si>
  <si>
    <t>https://www.youtube.com/watch?v=xfdQ1xAN6hc</t>
  </si>
  <si>
    <t>Zink</t>
  </si>
  <si>
    <t>Bengaltopf XXL Rot</t>
  </si>
  <si>
    <t>https://www.youtube.com/watch?v=lUmT_cBAR4g</t>
  </si>
  <si>
    <t>Feuersaeule No.1</t>
  </si>
  <si>
    <t>https://www.youtube.com/watch?v=eW7TvlnaS9M</t>
  </si>
  <si>
    <t>https://www.youtube.com/watch?v=El8zrjEh0gs</t>
  </si>
  <si>
    <t>https://www.youtube.com/watch?v=XQ66MW4urHU</t>
  </si>
  <si>
    <t>No 7 - Goldfunken</t>
  </si>
  <si>
    <t>https://www.youtube.com/watch?v=MFdoQXDKvSY</t>
  </si>
  <si>
    <t>Azzurro</t>
  </si>
  <si>
    <t>https://www.youtube.com/watch?v=_LPuYZxVKNI</t>
  </si>
  <si>
    <t>PyroArt</t>
  </si>
  <si>
    <t>F1</t>
  </si>
  <si>
    <t>https://www.youtube.com/watch?v=FpQncdj5rYY</t>
  </si>
  <si>
    <t>Magic Light</t>
  </si>
  <si>
    <t>https://www.youtube.com/watch?v=TkCNxxdSzWw</t>
  </si>
  <si>
    <t>Tapematch</t>
  </si>
  <si>
    <t>Zink/Blackboxx</t>
  </si>
  <si>
    <t>Ultra Rauchtopf Rot</t>
  </si>
  <si>
    <t>https://www.youtube.com/watch?v=m4WsAA6C4p0</t>
  </si>
  <si>
    <t>Knallbaer</t>
  </si>
  <si>
    <t>https://www.youtube.com/watch?v=iZf36GIiPBM</t>
  </si>
  <si>
    <t>Epsilon</t>
  </si>
  <si>
    <t>https://www.youtube.com/watch?v=tYq1jcn-ybY</t>
  </si>
  <si>
    <t>Deja Vu</t>
  </si>
  <si>
    <t>https://www.youtube.com/watch?v=WRi-sSZZgk0</t>
  </si>
  <si>
    <t>Das Ding</t>
  </si>
  <si>
    <t>https://www.youtube.com/watch?v=r5-5zkofLBc</t>
  </si>
  <si>
    <t>Ultra Rauchtopf Blau</t>
  </si>
  <si>
    <t>https://www.youtube.com/watch?v=qnxnhg4MGrU</t>
  </si>
  <si>
    <t>Ultra Rauchtopf Gelb</t>
  </si>
  <si>
    <t>Ultra Rauchtopf Orange</t>
  </si>
  <si>
    <t>https://www.youtube.com/watch?v=r6CHMCRamCQ</t>
  </si>
  <si>
    <t>Blender</t>
  </si>
  <si>
    <t>https://www.youtube.com/watch?v=XzBt-wqpppQ</t>
  </si>
  <si>
    <t>Ultra Rauchtopf Purpur</t>
  </si>
  <si>
    <t>https://www.youtube.com/watch?v=r2QRN2fRyKs</t>
  </si>
  <si>
    <t>Ultra Rauchtopf Weiss</t>
  </si>
  <si>
    <t>https://www.youtube.com/watch?v=Cmx4fwog7iE</t>
  </si>
  <si>
    <t>https://www.youtube.com/watch?v=EFc_FME2RJg</t>
  </si>
  <si>
    <t>https://www.youtube.com/watch?v=a-5S0GXkn_I</t>
  </si>
  <si>
    <t>https://www.youtube.com/watch?v=mXipOXXL9E8</t>
  </si>
  <si>
    <t>https://www.youtube.com/watch?v=6UijW_ewyB8</t>
  </si>
  <si>
    <t>https://www.youtube.com/watch?v=Dd5iDmkqCeY</t>
  </si>
  <si>
    <t>Vogelschreck Batterie</t>
  </si>
  <si>
    <t>https://www.youtube.com/watch?v=cOUIE3UvaRE</t>
  </si>
  <si>
    <t>Ultra Rauchtopf Schwarz</t>
  </si>
  <si>
    <t>https://www.youtube.com/watch?v=dntfSTe3fSg</t>
  </si>
  <si>
    <t>Feuerteufel</t>
  </si>
  <si>
    <t>https://www.youtube.com/watch?v=eXuO75Fow3Q</t>
  </si>
  <si>
    <t>https://www.youtube.com/watch?v=GE3_Svj-Ink</t>
  </si>
  <si>
    <t>Silberheuler</t>
  </si>
  <si>
    <t>Luftheuler</t>
  </si>
  <si>
    <t>Venom</t>
  </si>
  <si>
    <t>https://www.youtube.com/watch?v=jlJMFWr0Dso</t>
  </si>
  <si>
    <t>Heyloo</t>
  </si>
  <si>
    <t>https://www.youtube.com/watch?v=MGm1KPhEMhE</t>
  </si>
  <si>
    <t>Bastard</t>
  </si>
  <si>
    <t>https://www.youtube.com/watch?v=dAYxpoE_Zfs</t>
  </si>
  <si>
    <t>Knallfrösche C</t>
  </si>
  <si>
    <t>Pyrodrohne</t>
  </si>
  <si>
    <t>https://www.youtube.com/watch?v=5-XY4Enh4Qw</t>
  </si>
  <si>
    <t>https://www.youtube.com/watch?v=zlivPS2p358</t>
  </si>
  <si>
    <t>Knallfrösche D</t>
  </si>
  <si>
    <t>https://www.youtube.com/watch?v=ObfMXjRJpGQ</t>
  </si>
  <si>
    <t>Nico</t>
  </si>
  <si>
    <t>Wolke 7</t>
  </si>
  <si>
    <t>https://www.youtube.com/watch?v=Roc3oE6jFV4</t>
  </si>
  <si>
    <t>Symphonie</t>
  </si>
  <si>
    <t>https://www.youtube.com/watch?v=myqf0EA939M</t>
  </si>
  <si>
    <t>Violet Fantasy</t>
  </si>
  <si>
    <t>https://www.youtube.com/watch?v=aq5g387Tcoc</t>
  </si>
  <si>
    <t>Glamour</t>
  </si>
  <si>
    <t>https://www.youtube.com/watch?v=bq97UuLKyFU</t>
  </si>
  <si>
    <t>Vulkan No 3 - Gold Colorsterne</t>
  </si>
  <si>
    <t>https://www.youtube.com/watch?v=MejWEsROlDs</t>
  </si>
  <si>
    <t>https://www.youtube.com/watch?v=WWz03QIsqU0</t>
  </si>
  <si>
    <t>Rokoko</t>
  </si>
  <si>
    <t>https://www.youtube.com/watch?v=tQdVhTSTFwc</t>
  </si>
  <si>
    <t>BlackBoxx</t>
  </si>
  <si>
    <t>PyroSpektakel Level  4</t>
  </si>
  <si>
    <t>https://www.youtube.com/watch?v=fsPQaMuZkmA</t>
  </si>
  <si>
    <t>Ultralux Gelb</t>
  </si>
  <si>
    <t>Ultralux Rot</t>
  </si>
  <si>
    <t>Lars vom Mars</t>
  </si>
  <si>
    <t>https://www.youtube.com/watch?v=AdmimRWmj64</t>
  </si>
  <si>
    <t>Ultraviolet</t>
  </si>
  <si>
    <t>https://www.youtube.com/watch?v=VMeDaLvNO28</t>
  </si>
  <si>
    <t>Schwarze Witwe</t>
  </si>
  <si>
    <t>https://www.youtube.com/watch?v=tPPYkLp4vZo</t>
  </si>
  <si>
    <t>Süßes Gift</t>
  </si>
  <si>
    <t>https://www.youtube.com/watch?v=bRsXvKFQ92g</t>
  </si>
  <si>
    <t>Metal Pink Gr 7</t>
  </si>
  <si>
    <t>Bengaltopf XXL grün</t>
  </si>
  <si>
    <t>Bengaltopf XXL gelb</t>
  </si>
  <si>
    <t>Pyro Spektakel Level 2</t>
  </si>
  <si>
    <t>https://www.youtube.com/watch?v=cpO5EP1GWpg</t>
  </si>
  <si>
    <t>Sauron</t>
  </si>
  <si>
    <t>https://www.youtube.com/watch?v=_EBnS3eSnLg</t>
  </si>
  <si>
    <t>Schnuckelchen</t>
  </si>
  <si>
    <t>https://www.youtube.com/watch?v=EREyElH891k</t>
  </si>
  <si>
    <t>Gloria Coloria</t>
  </si>
  <si>
    <t>https://www.youtube.com/watch?v=LX2_KMyMuyM</t>
  </si>
  <si>
    <t>Danger Ranger</t>
  </si>
  <si>
    <t>https://www.youtube.com/watch?v=sliZA84pHHs</t>
  </si>
  <si>
    <t>Bombenraketen</t>
  </si>
  <si>
    <t>https://www.youtube.com/watch?v=h4BSTdMaTKU</t>
  </si>
  <si>
    <t>Freimaurer</t>
  </si>
  <si>
    <t>https://www.youtube.com/watch?v=bBaP4mAoI1M</t>
  </si>
  <si>
    <t>Graviton</t>
  </si>
  <si>
    <t>https://www.youtube.com/watch?v=FpJnJfDstCI</t>
  </si>
  <si>
    <t>Spectris</t>
  </si>
  <si>
    <t>https://www.youtube.com/watch?v=2aWktItfVXA</t>
  </si>
  <si>
    <t>Bängel</t>
  </si>
  <si>
    <t>https://www.youtube.com/watch?v=BbLuMNH9_s0</t>
  </si>
  <si>
    <t>Hersteller</t>
  </si>
  <si>
    <t>https://www.youtube.com/watch?v=PCo5JtONr_0</t>
  </si>
  <si>
    <t>https://www.youtube.com/watch?v=ZuUginRMRZ0</t>
  </si>
  <si>
    <t>https://www.youtube.com/watch?v=FqWal9PXnQk</t>
  </si>
  <si>
    <t>https://www.youtube.com/watch?v=oLGtMUhAoNE</t>
  </si>
  <si>
    <t>https://www.youtube.com/watch?v=SX_dNNr5Oqk</t>
  </si>
  <si>
    <t>https://www.youtube.com/watch?v=xzw-oKGqHSA</t>
  </si>
  <si>
    <t>https://www.youtube.com/watch?v=txLO5X7rJ8I</t>
  </si>
  <si>
    <t>Preis VK
inkl. 19% MwSt.</t>
  </si>
  <si>
    <t>Anzünder 100cm / 50 Stück</t>
  </si>
  <si>
    <t>Lanzenlichter Gelb / 25 Stück</t>
  </si>
  <si>
    <t>Lanzenlichter Rot / 25 Stück</t>
  </si>
  <si>
    <t>Rauchfackel Blau / 5 Stück</t>
  </si>
  <si>
    <t>Rauchfackel Gelb / 5 Stück</t>
  </si>
  <si>
    <t>Rauchfackel Grün / 5 Stück</t>
  </si>
  <si>
    <t>Rauchfackel Orange / 5 Stück</t>
  </si>
  <si>
    <t>Rauchfackel Purpur / 5 Stück</t>
  </si>
  <si>
    <t>Rauchfackel Rot / 5 Stück</t>
  </si>
  <si>
    <t>Rauchfackel Schwarz / 5 Stück</t>
  </si>
  <si>
    <t>Rauchfackel Weiss / 5 Stück</t>
  </si>
  <si>
    <t>Tornadowirbel / 4 Stück</t>
  </si>
  <si>
    <t>Ultra Rauchtopf Grün</t>
  </si>
  <si>
    <t>Bengalisches Licht</t>
  </si>
  <si>
    <t>Anzündmittel</t>
  </si>
  <si>
    <t>Lagergruppe</t>
  </si>
  <si>
    <t>Kategorie</t>
  </si>
  <si>
    <t>Video</t>
  </si>
  <si>
    <t>F3 Nur mit Erlaubnis</t>
  </si>
  <si>
    <t>Vogelschreck Doppelschlag / 6 Stück</t>
  </si>
  <si>
    <t>Bellabomba / 10 Stück</t>
  </si>
  <si>
    <t>Vaporizer / 10 Stück</t>
  </si>
  <si>
    <t>Knallerbsen</t>
  </si>
  <si>
    <t>Konfetti Shooter bunt</t>
  </si>
  <si>
    <t>https://www.youtube.com/watch?v=w9U_yfXRfYk</t>
  </si>
  <si>
    <t>Goldsternschmeißer Größe 3 / 6 Stück</t>
  </si>
  <si>
    <t>Goldsternschmeißer Größe 2 / 10 Stück</t>
  </si>
  <si>
    <t>https://www.youtube.com/watch?v=EIbRRzmHChM</t>
  </si>
  <si>
    <t>https://www.youtube.com/watch?v=ASQX1ao9eks</t>
  </si>
  <si>
    <t>https://www.youtube.com/watch?v=FdXYyEC1c2Q</t>
  </si>
  <si>
    <t>https://www.youtube.com/watch?v=mnl6TRSBniI</t>
  </si>
  <si>
    <t>https://www.youtube.com/watch?v=Z2K4GZMnpX8</t>
  </si>
  <si>
    <t>Grüne Visco 60 s/m</t>
  </si>
  <si>
    <t>Grüne Visco 30 s/m</t>
  </si>
  <si>
    <t>Anzündlitze Rot 8-12 s/m</t>
  </si>
  <si>
    <t>Anzündlitze Gelb 18-28 s/m</t>
  </si>
  <si>
    <t>-</t>
  </si>
  <si>
    <t>NEM [g]</t>
  </si>
  <si>
    <t>Glanzpunkt 6 Stück</t>
  </si>
  <si>
    <t>Anzahl 
Bestellung</t>
  </si>
  <si>
    <t>inkl. 19% MwSt.</t>
  </si>
  <si>
    <t>Batterie Feuerwerk</t>
  </si>
  <si>
    <t>Knall Effekte</t>
  </si>
  <si>
    <t>Rauch Effekte</t>
  </si>
  <si>
    <t>Vulkane &amp; Fontänen</t>
  </si>
  <si>
    <t>Sonstiges</t>
  </si>
  <si>
    <t>Preisliste Silvesterverkauf 2023</t>
  </si>
  <si>
    <t xml:space="preserve"> Summe Bengalisches Licht: </t>
  </si>
  <si>
    <t xml:space="preserve">  Summe Rauch Effekte:  </t>
  </si>
  <si>
    <t xml:space="preserve">  Summe Knall Effekte:  </t>
  </si>
  <si>
    <t xml:space="preserve"> Summe Vulkane &amp; Fontänen: </t>
  </si>
  <si>
    <t xml:space="preserve"> Summe Sonstiges: </t>
  </si>
  <si>
    <t>Bestellsumme gesamt:</t>
  </si>
  <si>
    <t xml:space="preserve"> Summe Anzündmittel: </t>
  </si>
  <si>
    <t xml:space="preserve"> Summe Batterie Feuerwerk: </t>
  </si>
  <si>
    <t>Summe</t>
  </si>
  <si>
    <t xml:space="preserve">Summe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</si>
</sst>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0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ont="1" applyFill="1" applyBorder="1"/>
    <xf numFmtId="44" fontId="0" fillId="0" borderId="0" xfId="1" applyNumberFormat="1" applyFont="1" applyFill="1" applyBorder="1"/>
    <xf numFmtId="0" fontId="18" fillId="0" borderId="0" xfId="43" applyFont="1" applyFill="1" applyBorder="1"/>
    <xf numFmtId="0" fontId="0" fillId="0" borderId="0" xfId="0" applyFill="1"/>
    <xf numFmtId="0" fontId="0" fillId="0" borderId="14" xfId="0" applyFont="1" applyFill="1" applyBorder="1"/>
    <xf numFmtId="44" fontId="0" fillId="0" borderId="14" xfId="1" applyNumberFormat="1" applyFont="1" applyFill="1" applyBorder="1"/>
    <xf numFmtId="0" fontId="0" fillId="0" borderId="15" xfId="0" applyFont="1" applyFill="1" applyBorder="1"/>
    <xf numFmtId="0" fontId="18" fillId="0" borderId="15" xfId="43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44" fontId="0" fillId="0" borderId="17" xfId="1" applyNumberFormat="1" applyFont="1" applyFill="1" applyBorder="1"/>
    <xf numFmtId="0" fontId="18" fillId="0" borderId="18" xfId="43" applyFont="1" applyFill="1" applyBorder="1"/>
    <xf numFmtId="0" fontId="14" fillId="0" borderId="14" xfId="0" applyFont="1" applyFill="1" applyBorder="1"/>
    <xf numFmtId="0" fontId="13" fillId="0" borderId="10" xfId="0" applyFont="1" applyFill="1" applyBorder="1" applyAlignment="1">
      <alignment wrapText="1"/>
    </xf>
    <xf numFmtId="0" fontId="13" fillId="0" borderId="11" xfId="0" applyFont="1" applyFill="1" applyBorder="1"/>
    <xf numFmtId="0" fontId="13" fillId="0" borderId="11" xfId="0" applyFont="1" applyFill="1" applyBorder="1" applyAlignment="1">
      <alignment wrapText="1"/>
    </xf>
    <xf numFmtId="0" fontId="13" fillId="0" borderId="12" xfId="0" applyFont="1" applyFill="1" applyBorder="1"/>
    <xf numFmtId="0" fontId="20" fillId="0" borderId="0" xfId="0" applyFont="1" applyFill="1"/>
    <xf numFmtId="0" fontId="21" fillId="0" borderId="19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/>
    </xf>
    <xf numFmtId="0" fontId="0" fillId="0" borderId="0" xfId="0" applyFill="1" applyBorder="1"/>
    <xf numFmtId="44" fontId="0" fillId="0" borderId="17" xfId="1" applyNumberFormat="1" applyFont="1" applyFill="1" applyBorder="1" applyAlignment="1">
      <alignment horizontal="right"/>
    </xf>
    <xf numFmtId="0" fontId="0" fillId="33" borderId="0" xfId="0" applyFill="1"/>
    <xf numFmtId="0" fontId="21" fillId="33" borderId="0" xfId="0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0" fillId="0" borderId="13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</cellXfs>
  <cellStyles count="44">
    <cellStyle name="20 % - Akzent1" xfId="20" builtinId="30" customBuiltin="1"/>
    <cellStyle name="20 % - Akzent2" xfId="24" builtinId="34" customBuiltin="1"/>
    <cellStyle name="20 % - Akzent3" xfId="28" builtinId="38" customBuiltin="1"/>
    <cellStyle name="20 % - Akzent4" xfId="32" builtinId="42" customBuiltin="1"/>
    <cellStyle name="20 % - Akzent5" xfId="36" builtinId="46" customBuiltin="1"/>
    <cellStyle name="20 % - Akzent6" xfId="40" builtinId="50" customBuiltin="1"/>
    <cellStyle name="40 % - Akzent1" xfId="21" builtinId="31" customBuiltin="1"/>
    <cellStyle name="40 % - Akzent2" xfId="25" builtinId="35" customBuiltin="1"/>
    <cellStyle name="40 % - Akzent3" xfId="29" builtinId="39" customBuiltin="1"/>
    <cellStyle name="40 % - Akzent4" xfId="33" builtinId="43" customBuiltin="1"/>
    <cellStyle name="40 % - Akzent5" xfId="37" builtinId="47" customBuiltin="1"/>
    <cellStyle name="40 % - Akzent6" xfId="41" builtinId="51" customBuiltin="1"/>
    <cellStyle name="60 % - Akzent1" xfId="22" builtinId="32" customBuiltin="1"/>
    <cellStyle name="60 % - Akzent2" xfId="26" builtinId="36" customBuiltin="1"/>
    <cellStyle name="60 % - Akzent3" xfId="30" builtinId="40" customBuiltin="1"/>
    <cellStyle name="60 % - Akzent4" xfId="34" builtinId="44" customBuiltin="1"/>
    <cellStyle name="60 % - Akzent5" xfId="38" builtinId="48" customBuiltin="1"/>
    <cellStyle name="60 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7" builtinId="26" customBuiltin="1"/>
    <cellStyle name="Link" xfId="43" builtinId="8"/>
    <cellStyle name="Neutral" xfId="9" builtinId="28" customBuiltin="1"/>
    <cellStyle name="Notiz" xfId="16" builtinId="10" customBuiltin="1"/>
    <cellStyle name="Schlecht" xfId="8" builtinId="27" customBuiltin="1"/>
    <cellStyle name="Standard" xfId="0" builtinId="0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" xfId="1" builtinId="4"/>
    <cellStyle name="Warnender Text" xfId="15" builtinId="11" customBuiltin="1"/>
    <cellStyle name="Zelle überprüfen" xfId="14" builtinId="23" customBuiltin="1"/>
  </cellStyles>
  <dxfs count="161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ck">
          <color theme="0"/>
        </bottom>
      </border>
    </dxf>
    <dxf>
      <border outline="0"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theme="5" tint="0.79998168889431442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theme="5" tint="0.79998168889431442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theme="5" tint="0.59999389629810485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79998168889431442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5" tint="0.59999389629810485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bottom style="thick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  <bottom style="thin">
          <color theme="0"/>
        </bottom>
      </border>
    </dxf>
    <dxf>
      <border outline="0">
        <bottom style="thick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  <bottom style="thin">
          <color theme="0"/>
        </bottom>
      </border>
    </dxf>
    <dxf>
      <border outline="0">
        <bottom style="thick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  <bottom style="thin">
          <color theme="0"/>
        </bottom>
      </border>
    </dxf>
    <dxf>
      <border outline="0">
        <bottom style="thick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  <bottom style="thin">
          <color theme="0"/>
        </bottom>
      </border>
    </dxf>
    <dxf>
      <border outline="0">
        <bottom style="thick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e2" displayName="Tabelle2" ref="A14:I50" totalsRowCount="1" headerRowDxfId="138" dataDxfId="137" headerRowBorderDxfId="158" tableBorderDxfId="160" totalsRowBorderDxfId="159">
  <autoFilter ref="A14:I49"/>
  <sortState xmlns:xlrd2="http://schemas.microsoft.com/office/spreadsheetml/2017/richdata2" ref="A15:I49">
    <sortCondition ref="B14:B49"/>
  </sortState>
  <tableColumns count="9">
    <tableColumn id="1" name="Anzahl _x000a_Bestellung" dataDxfId="68" totalsRowDxfId="53"/>
    <tableColumn id="2" name="Name" dataDxfId="145" totalsRowDxfId="52"/>
    <tableColumn id="3" name="Hersteller" dataDxfId="144" totalsRowDxfId="51"/>
    <tableColumn id="5" name="Preis VK_x000a_inkl. 19% MwSt." totalsRowLabel=" Summe Batterie Feuerwerk: " dataDxfId="143" totalsRowDxfId="50" dataCellStyle="Währung" totalsRowCellStyle="Währung"/>
    <tableColumn id="6" name="Summe " totalsRowFunction="custom" dataDxfId="87" totalsRowDxfId="49" dataCellStyle="Währung" totalsRowCellStyle="Währung">
      <calculatedColumnFormula>Tabelle2[[#This Row],[Preis VK
inkl. 19% MwSt.]]*Tabelle2[[#This Row],[Anzahl 
Bestellung]]</calculatedColumnFormula>
      <totalsRowFormula>SUM(Tabelle2[[Summe ]])</totalsRowFormula>
    </tableColumn>
    <tableColumn id="7" name="NEM [g]" dataDxfId="142" totalsRowDxfId="48"/>
    <tableColumn id="8" name="Lagergruppe" dataDxfId="141" totalsRowDxfId="47"/>
    <tableColumn id="9" name="Kategorie" dataDxfId="140" totalsRowDxfId="46"/>
    <tableColumn id="10" name="Video" dataDxfId="139" totalsRowDxfId="45" dataCellStyle="Link" totalsRowCellStyle="Link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53:I63" totalsRowCount="1" headerRowDxfId="129" dataDxfId="128" headerRowBorderDxfId="155" tableBorderDxfId="157" totalsRowBorderDxfId="156">
  <autoFilter ref="A53:I62"/>
  <sortState xmlns:xlrd2="http://schemas.microsoft.com/office/spreadsheetml/2017/richdata2" ref="A54:I62">
    <sortCondition ref="B53:B62"/>
  </sortState>
  <tableColumns count="9">
    <tableColumn id="1" name="Anzahl _x000a_Bestellung" dataDxfId="67" totalsRowDxfId="44"/>
    <tableColumn id="2" name="Name" dataDxfId="136" totalsRowDxfId="43"/>
    <tableColumn id="3" name="Hersteller" dataDxfId="135" totalsRowDxfId="42"/>
    <tableColumn id="5" name="Preis VK_x000a_inkl. 19% MwSt." totalsRowLabel=" Summe Bengalisches Licht: " dataDxfId="134" totalsRowDxfId="41" dataCellStyle="Währung" totalsRowCellStyle="Währung"/>
    <tableColumn id="6" name="Summe " totalsRowFunction="custom" dataDxfId="86" totalsRowDxfId="40" dataCellStyle="Währung" totalsRowCellStyle="Währung">
      <calculatedColumnFormula>Tabelle3[[#This Row],[Preis VK
inkl. 19% MwSt.]]*Tabelle3[[#This Row],[Anzahl 
Bestellung]]</calculatedColumnFormula>
      <totalsRowFormula>SUM(Tabelle3[[Summe ]])</totalsRowFormula>
    </tableColumn>
    <tableColumn id="7" name="NEM [g]" dataDxfId="133" totalsRowDxfId="39"/>
    <tableColumn id="8" name="Lagergruppe" dataDxfId="132" totalsRowDxfId="38"/>
    <tableColumn id="9" name="Kategorie" dataDxfId="131" totalsRowDxfId="37"/>
    <tableColumn id="10" name="Video" dataDxfId="130" totalsRowDxfId="36" dataCellStyle="Link" totalsRowCellStyle="Link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5" name="Tabelle5" displayName="Tabelle5" ref="A67:I73" totalsRowCount="1" headerRowDxfId="120" dataDxfId="119" headerRowBorderDxfId="152" tableBorderDxfId="154" totalsRowBorderDxfId="153">
  <autoFilter ref="A67:I72"/>
  <sortState xmlns:xlrd2="http://schemas.microsoft.com/office/spreadsheetml/2017/richdata2" ref="A68:I72">
    <sortCondition ref="B67:B72"/>
  </sortState>
  <tableColumns count="9">
    <tableColumn id="1" name="Anzahl _x000a_Bestellung" dataDxfId="66" totalsRowDxfId="35"/>
    <tableColumn id="2" name="Name" dataDxfId="127" totalsRowDxfId="34"/>
    <tableColumn id="3" name="Hersteller" dataDxfId="126" totalsRowDxfId="33"/>
    <tableColumn id="5" name="Preis VK_x000a_inkl. 19% MwSt." totalsRowLabel="  Summe Knall Effekte:  " dataDxfId="125" totalsRowDxfId="32" dataCellStyle="Währung" totalsRowCellStyle="Währung"/>
    <tableColumn id="6" name="Summe" totalsRowFunction="custom" dataDxfId="85" totalsRowDxfId="31" dataCellStyle="Währung" totalsRowCellStyle="Währung">
      <calculatedColumnFormula>Tabelle5[[#This Row],[Preis VK
inkl. 19% MwSt.]]*Tabelle5[[#This Row],[Anzahl 
Bestellung]]</calculatedColumnFormula>
      <totalsRowFormula>SUM(Tabelle5[Summe])</totalsRowFormula>
    </tableColumn>
    <tableColumn id="7" name="NEM [g]" dataDxfId="124" totalsRowDxfId="30"/>
    <tableColumn id="8" name="Lagergruppe" dataDxfId="123" totalsRowDxfId="29"/>
    <tableColumn id="9" name="Kategorie" dataDxfId="122" totalsRowDxfId="28"/>
    <tableColumn id="10" name="Video" dataDxfId="121" totalsRowDxfId="27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6" name="Tabelle6" displayName="Tabelle6" ref="A76:I93" totalsRowCount="1" headerRowDxfId="111" dataDxfId="110" headerRowBorderDxfId="149" tableBorderDxfId="151" totalsRowBorderDxfId="150">
  <autoFilter ref="A76:I92"/>
  <sortState xmlns:xlrd2="http://schemas.microsoft.com/office/spreadsheetml/2017/richdata2" ref="A77:I92">
    <sortCondition ref="B76:B92"/>
  </sortState>
  <tableColumns count="9">
    <tableColumn id="1" name="Anzahl _x000a_Bestellung" dataDxfId="65" totalsRowDxfId="26"/>
    <tableColumn id="2" name="Name" dataDxfId="118" totalsRowDxfId="25"/>
    <tableColumn id="3" name="Hersteller" dataDxfId="117" totalsRowDxfId="24"/>
    <tableColumn id="5" name="Preis VK_x000a_inkl. 19% MwSt." totalsRowLabel="  Summe Rauch Effekte:  " dataDxfId="116" totalsRowDxfId="23" dataCellStyle="Währung" totalsRowCellStyle="Währung"/>
    <tableColumn id="6" name="Summe" totalsRowFunction="custom" dataDxfId="84" totalsRowDxfId="22" dataCellStyle="Währung" totalsRowCellStyle="Währung">
      <calculatedColumnFormula>Tabelle6[[#This Row],[Preis VK
inkl. 19% MwSt.]]*Tabelle6[[#This Row],[Anzahl 
Bestellung]]</calculatedColumnFormula>
      <totalsRowFormula>SUM(Tabelle6[Summe])</totalsRowFormula>
    </tableColumn>
    <tableColumn id="7" name="NEM [g]" dataDxfId="115" totalsRowDxfId="21" totalsRowCellStyle="Währung"/>
    <tableColumn id="8" name="Lagergruppe" dataDxfId="114" totalsRowDxfId="20"/>
    <tableColumn id="9" name="Kategorie" dataDxfId="113" totalsRowDxfId="19"/>
    <tableColumn id="10" name="Video" dataDxfId="112" totalsRowDxfId="18" dataCellStyle="Link" totalsRowCellStyle="Link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7" name="Tabelle7" displayName="Tabelle7" ref="A96:I104" totalsRowCount="1" headerRowDxfId="102" dataDxfId="101" headerRowBorderDxfId="146" tableBorderDxfId="148" totalsRowBorderDxfId="147">
  <autoFilter ref="A96:I103"/>
  <sortState xmlns:xlrd2="http://schemas.microsoft.com/office/spreadsheetml/2017/richdata2" ref="A97:I103">
    <sortCondition ref="B96:B103"/>
  </sortState>
  <tableColumns count="9">
    <tableColumn id="1" name="Anzahl _x000a_Bestellung" dataDxfId="64" totalsRowDxfId="17"/>
    <tableColumn id="2" name="Name" dataDxfId="109" totalsRowDxfId="16"/>
    <tableColumn id="3" name="Hersteller" dataDxfId="108" totalsRowDxfId="15"/>
    <tableColumn id="5" name="Preis VK_x000a_inkl. 19% MwSt." totalsRowLabel=" Summe Vulkane &amp; Fontänen: " dataDxfId="107" totalsRowDxfId="14" dataCellStyle="Währung" totalsRowCellStyle="Währung"/>
    <tableColumn id="6" name="Summe " totalsRowFunction="custom" dataDxfId="83" totalsRowDxfId="13" dataCellStyle="Währung" totalsRowCellStyle="Währung">
      <calculatedColumnFormula>Tabelle7[[#This Row],[Preis VK
inkl. 19% MwSt.]]*Tabelle7[[#This Row],[Anzahl 
Bestellung]]</calculatedColumnFormula>
      <totalsRowFormula>SUM(Tabelle7[[Summe ]])</totalsRowFormula>
    </tableColumn>
    <tableColumn id="7" name="NEM [g]" dataDxfId="106" totalsRowDxfId="12"/>
    <tableColumn id="8" name="Lagergruppe" dataDxfId="105" totalsRowDxfId="11"/>
    <tableColumn id="9" name="Kategorie" dataDxfId="104" totalsRowDxfId="10"/>
    <tableColumn id="10" name="Video" dataDxfId="103" totalsRowDxfId="9" dataCellStyle="Link" totalsRowCellStyle="Link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8" name="Tabelle8" displayName="Tabelle8" ref="A107:I118" totalsRowCount="1" headerRowDxfId="82" dataDxfId="81" headerRowBorderDxfId="79" tableBorderDxfId="80" totalsRowBorderDxfId="78">
  <autoFilter ref="A107:I117"/>
  <sortState xmlns:xlrd2="http://schemas.microsoft.com/office/spreadsheetml/2017/richdata2" ref="A108:I117">
    <sortCondition ref="B107:B117"/>
  </sortState>
  <tableColumns count="9">
    <tableColumn id="1" name="Anzahl _x000a_Bestellung" dataDxfId="63" totalsRowDxfId="8"/>
    <tableColumn id="2" name="Name" dataDxfId="77" totalsRowDxfId="7"/>
    <tableColumn id="3" name="Hersteller" dataDxfId="76" totalsRowDxfId="6"/>
    <tableColumn id="5" name="Preis VK_x000a_inkl. 19% MwSt." totalsRowLabel=" Summe Sonstiges: " dataDxfId="75" totalsRowDxfId="5" dataCellStyle="Währung" totalsRowCellStyle="Währung"/>
    <tableColumn id="6" name="Summe" totalsRowFunction="custom" dataDxfId="74" totalsRowDxfId="4" dataCellStyle="Währung" totalsRowCellStyle="Währung">
      <calculatedColumnFormula>Tabelle8[[#This Row],[Preis VK
inkl. 19% MwSt.]]*Tabelle8[[#This Row],[Anzahl 
Bestellung]]</calculatedColumnFormula>
      <totalsRowFormula>SUM(Tabelle8[Summe])</totalsRowFormula>
    </tableColumn>
    <tableColumn id="7" name="NEM [g]" dataDxfId="73" totalsRowDxfId="3"/>
    <tableColumn id="8" name="Lagergruppe" dataDxfId="72" totalsRowDxfId="2"/>
    <tableColumn id="9" name="Kategorie" dataDxfId="71" totalsRowDxfId="1"/>
    <tableColumn id="10" name="Video" dataDxfId="70" totalsRowDxfId="0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id="9" name="Tabelle9" displayName="Tabelle9" ref="A4:I11" totalsRowCount="1" headerRowDxfId="89" dataDxfId="91" headerRowBorderDxfId="90" tableBorderDxfId="100" totalsRowBorderDxfId="99">
  <autoFilter ref="A4:I10"/>
  <sortState xmlns:xlrd2="http://schemas.microsoft.com/office/spreadsheetml/2017/richdata2" ref="A5:I10">
    <sortCondition ref="B4:B10"/>
  </sortState>
  <tableColumns count="9">
    <tableColumn id="1" name="Anzahl _x000a_Bestellung" dataDxfId="69" totalsRowDxfId="62"/>
    <tableColumn id="2" name="Name" dataDxfId="98" totalsRowDxfId="61"/>
    <tableColumn id="3" name="Hersteller" dataDxfId="97" totalsRowDxfId="60"/>
    <tableColumn id="5" name="Preis VK_x000a_inkl. 19% MwSt." totalsRowLabel=" Summe Anzündmittel: " dataDxfId="96" totalsRowDxfId="59" dataCellStyle="Währung" totalsRowCellStyle="Währung"/>
    <tableColumn id="6" name="Summe" totalsRowFunction="custom" dataDxfId="88" totalsRowDxfId="58" dataCellStyle="Währung" totalsRowCellStyle="Währung">
      <calculatedColumnFormula>Tabelle9[[#This Row],[Preis VK
inkl. 19% MwSt.]]*Tabelle9[[#This Row],[Anzahl 
Bestellung]]</calculatedColumnFormula>
      <totalsRowFormula>SUM(Tabelle9[Summe])</totalsRowFormula>
    </tableColumn>
    <tableColumn id="7" name="NEM [g]" dataDxfId="95" totalsRowDxfId="57"/>
    <tableColumn id="8" name="Lagergruppe" dataDxfId="94" totalsRowDxfId="56"/>
    <tableColumn id="9" name="Kategorie" dataDxfId="93" totalsRowDxfId="55"/>
    <tableColumn id="10" name="Video" dataDxfId="92" totalsRowDxfId="54" dataCellStyle="Link" totalsRowCellStyle="Link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outube.com/watch?v=WWz03QIsqU0" TargetMode="External"/><Relationship Id="rId21" Type="http://schemas.openxmlformats.org/officeDocument/2006/relationships/hyperlink" Target="https://www.youtube.com/watch?v=YcyQN8nKLSA" TargetMode="External"/><Relationship Id="rId42" Type="http://schemas.openxmlformats.org/officeDocument/2006/relationships/hyperlink" Target="https://www.youtube.com/watch?v=lUmT_cBAR4g" TargetMode="External"/><Relationship Id="rId47" Type="http://schemas.openxmlformats.org/officeDocument/2006/relationships/hyperlink" Target="https://www.youtube.com/watch?v=MGm1KPhEMhE" TargetMode="External"/><Relationship Id="rId63" Type="http://schemas.openxmlformats.org/officeDocument/2006/relationships/hyperlink" Target="https://www.youtube.com/watch?v=bBaP4mAoI1M" TargetMode="External"/><Relationship Id="rId68" Type="http://schemas.openxmlformats.org/officeDocument/2006/relationships/hyperlink" Target="https://www.youtube.com/watch?v=Cmx4fwog7iE" TargetMode="External"/><Relationship Id="rId84" Type="http://schemas.openxmlformats.org/officeDocument/2006/relationships/table" Target="../tables/table3.xml"/><Relationship Id="rId16" Type="http://schemas.openxmlformats.org/officeDocument/2006/relationships/hyperlink" Target="https://www.youtube.com/watch?v=Z2K4GZMnpX8" TargetMode="External"/><Relationship Id="rId11" Type="http://schemas.openxmlformats.org/officeDocument/2006/relationships/hyperlink" Target="https://www.youtube.com/watch?v=aAKL26QVR-Q" TargetMode="External"/><Relationship Id="rId32" Type="http://schemas.openxmlformats.org/officeDocument/2006/relationships/hyperlink" Target="https://www.youtube.com/watch?v=ASQX1ao9eks" TargetMode="External"/><Relationship Id="rId37" Type="http://schemas.openxmlformats.org/officeDocument/2006/relationships/hyperlink" Target="https://www.youtube.com/watch?v=GnD1wsQRwjw" TargetMode="External"/><Relationship Id="rId53" Type="http://schemas.openxmlformats.org/officeDocument/2006/relationships/hyperlink" Target="https://www.youtube.com/watch?v=qnxnhg4MGrU" TargetMode="External"/><Relationship Id="rId58" Type="http://schemas.openxmlformats.org/officeDocument/2006/relationships/hyperlink" Target="https://www.youtube.com/watch?v=sliZA84pHHs" TargetMode="External"/><Relationship Id="rId74" Type="http://schemas.openxmlformats.org/officeDocument/2006/relationships/hyperlink" Target="https://www.youtube.com/watch?v=dntfSTe3fSg" TargetMode="External"/><Relationship Id="rId79" Type="http://schemas.openxmlformats.org/officeDocument/2006/relationships/hyperlink" Target="https://www.youtube.com/watch?v=eXuO75Fow3Q" TargetMode="External"/><Relationship Id="rId5" Type="http://schemas.openxmlformats.org/officeDocument/2006/relationships/hyperlink" Target="https://www.youtube.com/watch?v=_EBnS3eSnLg" TargetMode="External"/><Relationship Id="rId19" Type="http://schemas.openxmlformats.org/officeDocument/2006/relationships/hyperlink" Target="https://www.youtube.com/watch?v=Z2K4GZMnpX8" TargetMode="External"/><Relationship Id="rId14" Type="http://schemas.openxmlformats.org/officeDocument/2006/relationships/hyperlink" Target="https://www.youtube.com/watch?v=ZuUginRMRZ0" TargetMode="External"/><Relationship Id="rId22" Type="http://schemas.openxmlformats.org/officeDocument/2006/relationships/hyperlink" Target="https://www.youtube.com/watch?v=xzw-oKGqHSA" TargetMode="External"/><Relationship Id="rId27" Type="http://schemas.openxmlformats.org/officeDocument/2006/relationships/hyperlink" Target="https://www.youtube.com/watch?v=WRi-sSZZgk0" TargetMode="External"/><Relationship Id="rId30" Type="http://schemas.openxmlformats.org/officeDocument/2006/relationships/hyperlink" Target="https://www.youtube.com/watch?v=tYq1jcn-ybY" TargetMode="External"/><Relationship Id="rId35" Type="http://schemas.openxmlformats.org/officeDocument/2006/relationships/hyperlink" Target="https://www.youtube.com/watch?v=fsPQaMuZkmA" TargetMode="External"/><Relationship Id="rId43" Type="http://schemas.openxmlformats.org/officeDocument/2006/relationships/hyperlink" Target="https://www.youtube.com/watch?v=LX2_KMyMuyM" TargetMode="External"/><Relationship Id="rId48" Type="http://schemas.openxmlformats.org/officeDocument/2006/relationships/hyperlink" Target="https://www.youtube.com/watch?v=mXipOXXL9E8" TargetMode="External"/><Relationship Id="rId56" Type="http://schemas.openxmlformats.org/officeDocument/2006/relationships/hyperlink" Target="https://www.youtube.com/watch?v=r6CHMCRamCQ" TargetMode="External"/><Relationship Id="rId64" Type="http://schemas.openxmlformats.org/officeDocument/2006/relationships/hyperlink" Target="https://www.youtube.com/watch?v=BbLuMNH9_s0" TargetMode="External"/><Relationship Id="rId69" Type="http://schemas.openxmlformats.org/officeDocument/2006/relationships/hyperlink" Target="https://www.youtube.com/watch?v=cOUIE3UvaRE" TargetMode="External"/><Relationship Id="rId77" Type="http://schemas.openxmlformats.org/officeDocument/2006/relationships/hyperlink" Target="https://www.youtube.com/watch?v=EREyElH891k" TargetMode="External"/><Relationship Id="rId8" Type="http://schemas.openxmlformats.org/officeDocument/2006/relationships/hyperlink" Target="https://www.youtube.com/watch?v=5-XY4Enh4Qw" TargetMode="External"/><Relationship Id="rId51" Type="http://schemas.openxmlformats.org/officeDocument/2006/relationships/hyperlink" Target="https://www.youtube.com/watch?v=oLGtMUhAoNE" TargetMode="External"/><Relationship Id="rId72" Type="http://schemas.openxmlformats.org/officeDocument/2006/relationships/hyperlink" Target="https://www.youtube.com/watch?v=dAYxpoE_Zfs" TargetMode="External"/><Relationship Id="rId80" Type="http://schemas.openxmlformats.org/officeDocument/2006/relationships/hyperlink" Target="https://www.youtube.com/watch?v=tPPYkLp4vZo" TargetMode="External"/><Relationship Id="rId85" Type="http://schemas.openxmlformats.org/officeDocument/2006/relationships/table" Target="../tables/table4.xml"/><Relationship Id="rId3" Type="http://schemas.openxmlformats.org/officeDocument/2006/relationships/hyperlink" Target="https://www.youtube.com/watch?v=mnl6TRSBniI" TargetMode="External"/><Relationship Id="rId12" Type="http://schemas.openxmlformats.org/officeDocument/2006/relationships/hyperlink" Target="https://www.youtube.com/watch?v=AdmimRWmj64" TargetMode="External"/><Relationship Id="rId17" Type="http://schemas.openxmlformats.org/officeDocument/2006/relationships/hyperlink" Target="https://www.youtube.com/watch?v=Z2K4GZMnpX8" TargetMode="External"/><Relationship Id="rId25" Type="http://schemas.openxmlformats.org/officeDocument/2006/relationships/hyperlink" Target="https://www.youtube.com/watch?v=xfdQ1xAN6hc" TargetMode="External"/><Relationship Id="rId33" Type="http://schemas.openxmlformats.org/officeDocument/2006/relationships/hyperlink" Target="https://www.youtube.com/watch?v=FqWal9PXnQk" TargetMode="External"/><Relationship Id="rId38" Type="http://schemas.openxmlformats.org/officeDocument/2006/relationships/hyperlink" Target="https://www.youtube.com/watch?v=h4BSTdMaTKU" TargetMode="External"/><Relationship Id="rId46" Type="http://schemas.openxmlformats.org/officeDocument/2006/relationships/hyperlink" Target="https://www.youtube.com/watch?v=MFdoQXDKvSY" TargetMode="External"/><Relationship Id="rId59" Type="http://schemas.openxmlformats.org/officeDocument/2006/relationships/hyperlink" Target="https://www.youtube.com/watch?v=sW_LXhttYlA" TargetMode="External"/><Relationship Id="rId67" Type="http://schemas.openxmlformats.org/officeDocument/2006/relationships/hyperlink" Target="https://www.youtube.com/watch?v=bRsXvKFQ92g" TargetMode="External"/><Relationship Id="rId20" Type="http://schemas.openxmlformats.org/officeDocument/2006/relationships/hyperlink" Target="https://www.youtube.com/watch?v=Z2K4GZMnpX8" TargetMode="External"/><Relationship Id="rId41" Type="http://schemas.openxmlformats.org/officeDocument/2006/relationships/hyperlink" Target="https://www.youtube.com/watch?v=jlJMFWr0Dso" TargetMode="External"/><Relationship Id="rId54" Type="http://schemas.openxmlformats.org/officeDocument/2006/relationships/hyperlink" Target="https://www.youtube.com/watch?v=r2QRN2fRyKs" TargetMode="External"/><Relationship Id="rId62" Type="http://schemas.openxmlformats.org/officeDocument/2006/relationships/hyperlink" Target="https://www.youtube.com/watch?v=b2vOS0dgedM" TargetMode="External"/><Relationship Id="rId70" Type="http://schemas.openxmlformats.org/officeDocument/2006/relationships/hyperlink" Target="https://www.youtube.com/watch?v=cpO5EP1GWpg" TargetMode="External"/><Relationship Id="rId75" Type="http://schemas.openxmlformats.org/officeDocument/2006/relationships/hyperlink" Target="https://www.youtube.com/watch?v=EFc_FME2RJg" TargetMode="External"/><Relationship Id="rId83" Type="http://schemas.openxmlformats.org/officeDocument/2006/relationships/table" Target="../tables/table2.xml"/><Relationship Id="rId88" Type="http://schemas.openxmlformats.org/officeDocument/2006/relationships/table" Target="../tables/table7.xml"/><Relationship Id="rId1" Type="http://schemas.openxmlformats.org/officeDocument/2006/relationships/hyperlink" Target="https://www.youtube.com/watch?v=EIbRRzmHChM" TargetMode="External"/><Relationship Id="rId6" Type="http://schemas.openxmlformats.org/officeDocument/2006/relationships/hyperlink" Target="https://www.youtube.com/watch?v=_LPuYZxVKNI" TargetMode="External"/><Relationship Id="rId15" Type="http://schemas.openxmlformats.org/officeDocument/2006/relationships/hyperlink" Target="https://www.youtube.com/watch?v=zlivPS2p358" TargetMode="External"/><Relationship Id="rId23" Type="http://schemas.openxmlformats.org/officeDocument/2006/relationships/hyperlink" Target="https://www.youtube.com/watch?v=XzBt-wqpppQ" TargetMode="External"/><Relationship Id="rId28" Type="http://schemas.openxmlformats.org/officeDocument/2006/relationships/hyperlink" Target="https://www.youtube.com/watch?v=w9U_yfXRfYk" TargetMode="External"/><Relationship Id="rId36" Type="http://schemas.openxmlformats.org/officeDocument/2006/relationships/hyperlink" Target="https://www.youtube.com/watch?v=GE3_Svj-Ink" TargetMode="External"/><Relationship Id="rId49" Type="http://schemas.openxmlformats.org/officeDocument/2006/relationships/hyperlink" Target="https://www.youtube.com/watch?v=myqf0EA939M" TargetMode="External"/><Relationship Id="rId57" Type="http://schemas.openxmlformats.org/officeDocument/2006/relationships/hyperlink" Target="https://www.youtube.com/watch?v=Roc3oE6jFV4" TargetMode="External"/><Relationship Id="rId10" Type="http://schemas.openxmlformats.org/officeDocument/2006/relationships/hyperlink" Target="https://www.youtube.com/watch?v=a-5S0GXkn_I" TargetMode="External"/><Relationship Id="rId31" Type="http://schemas.openxmlformats.org/officeDocument/2006/relationships/hyperlink" Target="https://www.youtube.com/watch?v=txLO5X7rJ8I" TargetMode="External"/><Relationship Id="rId44" Type="http://schemas.openxmlformats.org/officeDocument/2006/relationships/hyperlink" Target="https://www.youtube.com/watch?v=m4WsAA6C4p0" TargetMode="External"/><Relationship Id="rId52" Type="http://schemas.openxmlformats.org/officeDocument/2006/relationships/hyperlink" Target="https://www.youtube.com/watch?v=PCo5JtONr_0" TargetMode="External"/><Relationship Id="rId60" Type="http://schemas.openxmlformats.org/officeDocument/2006/relationships/hyperlink" Target="https://www.youtube.com/watch?v=SX_dNNr5Oqk" TargetMode="External"/><Relationship Id="rId65" Type="http://schemas.openxmlformats.org/officeDocument/2006/relationships/hyperlink" Target="https://www.youtube.com/watch?v=Bl0HS5lA2Bo" TargetMode="External"/><Relationship Id="rId73" Type="http://schemas.openxmlformats.org/officeDocument/2006/relationships/hyperlink" Target="https://www.youtube.com/watch?v=Dd5iDmkqCeY" TargetMode="External"/><Relationship Id="rId78" Type="http://schemas.openxmlformats.org/officeDocument/2006/relationships/hyperlink" Target="https://www.youtube.com/watch?v=eW7TvlnaS9M" TargetMode="External"/><Relationship Id="rId81" Type="http://schemas.openxmlformats.org/officeDocument/2006/relationships/hyperlink" Target="https://www.youtube.com/watch?v=tQdVhTSTFwc" TargetMode="External"/><Relationship Id="rId86" Type="http://schemas.openxmlformats.org/officeDocument/2006/relationships/table" Target="../tables/table5.xml"/><Relationship Id="rId4" Type="http://schemas.openxmlformats.org/officeDocument/2006/relationships/hyperlink" Target="https://www.youtube.com/watch?v=FpQncdj5rYY" TargetMode="External"/><Relationship Id="rId9" Type="http://schemas.openxmlformats.org/officeDocument/2006/relationships/hyperlink" Target="https://www.youtube.com/watch?v=6UijW_ewyB8" TargetMode="External"/><Relationship Id="rId13" Type="http://schemas.openxmlformats.org/officeDocument/2006/relationships/hyperlink" Target="https://www.youtube.com/watch?v=aq5g387Tcoc" TargetMode="External"/><Relationship Id="rId18" Type="http://schemas.openxmlformats.org/officeDocument/2006/relationships/hyperlink" Target="https://www.youtube.com/watch?v=Z2K4GZMnpX8" TargetMode="External"/><Relationship Id="rId39" Type="http://schemas.openxmlformats.org/officeDocument/2006/relationships/hyperlink" Target="https://www.youtube.com/watch?v=Hxd41091a08" TargetMode="External"/><Relationship Id="rId34" Type="http://schemas.openxmlformats.org/officeDocument/2006/relationships/hyperlink" Target="https://www.youtube.com/watch?v=FpJnJfDstCI" TargetMode="External"/><Relationship Id="rId50" Type="http://schemas.openxmlformats.org/officeDocument/2006/relationships/hyperlink" Target="https://www.youtube.com/watch?v=ObfMXjRJpGQ" TargetMode="External"/><Relationship Id="rId55" Type="http://schemas.openxmlformats.org/officeDocument/2006/relationships/hyperlink" Target="https://www.youtube.com/watch?v=r5-5zkofLBc" TargetMode="External"/><Relationship Id="rId76" Type="http://schemas.openxmlformats.org/officeDocument/2006/relationships/hyperlink" Target="https://www.youtube.com/watch?v=El8zrjEh0gs" TargetMode="External"/><Relationship Id="rId7" Type="http://schemas.openxmlformats.org/officeDocument/2006/relationships/hyperlink" Target="https://www.youtube.com/watch?v=2aWktItfVXA" TargetMode="External"/><Relationship Id="rId71" Type="http://schemas.openxmlformats.org/officeDocument/2006/relationships/hyperlink" Target="https://www.youtube.com/watch?v=D4e9ttdM-fA" TargetMode="External"/><Relationship Id="rId2" Type="http://schemas.openxmlformats.org/officeDocument/2006/relationships/hyperlink" Target="https://www.youtube.com/watch?v=FdXYyEC1c2Q" TargetMode="External"/><Relationship Id="rId29" Type="http://schemas.openxmlformats.org/officeDocument/2006/relationships/hyperlink" Target="https://www.youtube.com/watch?v=VMeDaLvNO28" TargetMode="External"/><Relationship Id="rId24" Type="http://schemas.openxmlformats.org/officeDocument/2006/relationships/hyperlink" Target="https://www.youtube.com/watch?v=XQ66MW4urHU" TargetMode="External"/><Relationship Id="rId40" Type="http://schemas.openxmlformats.org/officeDocument/2006/relationships/hyperlink" Target="https://www.youtube.com/watch?v=iZf36GIiPBM" TargetMode="External"/><Relationship Id="rId45" Type="http://schemas.openxmlformats.org/officeDocument/2006/relationships/hyperlink" Target="https://www.youtube.com/watch?v=MejWEsROlDs" TargetMode="External"/><Relationship Id="rId66" Type="http://schemas.openxmlformats.org/officeDocument/2006/relationships/hyperlink" Target="https://www.youtube.com/watch?v=bq97UuLKyFU" TargetMode="External"/><Relationship Id="rId87" Type="http://schemas.openxmlformats.org/officeDocument/2006/relationships/table" Target="../tables/table6.xml"/><Relationship Id="rId61" Type="http://schemas.openxmlformats.org/officeDocument/2006/relationships/hyperlink" Target="https://www.youtube.com/watch?v=TkCNxxdSzWw" TargetMode="External"/><Relationship Id="rId8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activeCell="J105" sqref="J105"/>
    </sheetView>
  </sheetViews>
  <sheetFormatPr baseColWidth="10" defaultRowHeight="15" x14ac:dyDescent="0.25"/>
  <cols>
    <col min="1" max="1" width="12.7109375" bestFit="1" customWidth="1"/>
    <col min="2" max="2" width="35.7109375" bestFit="1" customWidth="1"/>
    <col min="3" max="3" width="14.42578125" bestFit="1" customWidth="1"/>
    <col min="4" max="4" width="18.140625" customWidth="1"/>
    <col min="5" max="5" width="15.7109375" customWidth="1"/>
    <col min="6" max="6" width="10.85546875" customWidth="1"/>
    <col min="7" max="7" width="14.28515625" bestFit="1" customWidth="1"/>
    <col min="8" max="8" width="18.85546875" bestFit="1" customWidth="1"/>
    <col min="9" max="10" width="49" bestFit="1" customWidth="1"/>
    <col min="11" max="11" width="49" customWidth="1"/>
  </cols>
  <sheetData>
    <row r="1" spans="1:10" ht="36" x14ac:dyDescent="0.55000000000000004">
      <c r="A1" s="18" t="s">
        <v>197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30.75" customHeight="1" thickBot="1" x14ac:dyDescent="0.35">
      <c r="A3" s="19" t="s">
        <v>165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31.5" thickTop="1" thickBot="1" x14ac:dyDescent="0.3">
      <c r="A4" s="14" t="s">
        <v>190</v>
      </c>
      <c r="B4" s="15" t="s">
        <v>0</v>
      </c>
      <c r="C4" s="15" t="s">
        <v>142</v>
      </c>
      <c r="D4" s="16" t="s">
        <v>150</v>
      </c>
      <c r="E4" s="16" t="s">
        <v>206</v>
      </c>
      <c r="F4" s="15" t="s">
        <v>188</v>
      </c>
      <c r="G4" s="15" t="s">
        <v>166</v>
      </c>
      <c r="H4" s="15" t="s">
        <v>167</v>
      </c>
      <c r="I4" s="17" t="s">
        <v>168</v>
      </c>
    </row>
    <row r="5" spans="1:10" ht="15.75" thickTop="1" x14ac:dyDescent="0.25">
      <c r="A5" s="27"/>
      <c r="B5" s="5" t="s">
        <v>151</v>
      </c>
      <c r="C5" s="5" t="s">
        <v>1</v>
      </c>
      <c r="D5" s="6">
        <v>40</v>
      </c>
      <c r="E5" s="6">
        <f>Tabelle9[[#This Row],[Preis VK
inkl. 19% MwSt.]]*Tabelle9[[#This Row],[Anzahl 
Bestellung]]</f>
        <v>0</v>
      </c>
      <c r="F5" s="5">
        <v>8</v>
      </c>
      <c r="G5" s="5" t="s">
        <v>2</v>
      </c>
      <c r="H5" s="5" t="s">
        <v>3</v>
      </c>
      <c r="I5" s="7"/>
    </row>
    <row r="6" spans="1:10" x14ac:dyDescent="0.25">
      <c r="A6" s="27"/>
      <c r="B6" s="5" t="s">
        <v>186</v>
      </c>
      <c r="C6" s="5" t="s">
        <v>4</v>
      </c>
      <c r="D6" s="6">
        <v>15</v>
      </c>
      <c r="E6" s="6">
        <f>Tabelle9[[#This Row],[Preis VK
inkl. 19% MwSt.]]*Tabelle9[[#This Row],[Anzahl 
Bestellung]]</f>
        <v>0</v>
      </c>
      <c r="F6" s="5">
        <v>38</v>
      </c>
      <c r="G6" s="5" t="s">
        <v>5</v>
      </c>
      <c r="H6" s="5" t="s">
        <v>3</v>
      </c>
      <c r="I6" s="8" t="s">
        <v>182</v>
      </c>
    </row>
    <row r="7" spans="1:10" x14ac:dyDescent="0.25">
      <c r="A7" s="27"/>
      <c r="B7" s="5" t="s">
        <v>185</v>
      </c>
      <c r="C7" s="5" t="s">
        <v>4</v>
      </c>
      <c r="D7" s="6">
        <v>15</v>
      </c>
      <c r="E7" s="6">
        <f>Tabelle9[[#This Row],[Preis VK
inkl. 19% MwSt.]]*Tabelle9[[#This Row],[Anzahl 
Bestellung]]</f>
        <v>0</v>
      </c>
      <c r="F7" s="5">
        <v>38</v>
      </c>
      <c r="G7" s="5" t="s">
        <v>5</v>
      </c>
      <c r="H7" s="5" t="s">
        <v>3</v>
      </c>
      <c r="I7" s="8" t="s">
        <v>182</v>
      </c>
    </row>
    <row r="8" spans="1:10" x14ac:dyDescent="0.25">
      <c r="A8" s="27"/>
      <c r="B8" s="5" t="s">
        <v>184</v>
      </c>
      <c r="C8" s="5" t="s">
        <v>1</v>
      </c>
      <c r="D8" s="6">
        <v>15</v>
      </c>
      <c r="E8" s="6">
        <f>Tabelle9[[#This Row],[Preis VK
inkl. 19% MwSt.]]*Tabelle9[[#This Row],[Anzahl 
Bestellung]]</f>
        <v>0</v>
      </c>
      <c r="F8" s="5">
        <v>20</v>
      </c>
      <c r="G8" s="5" t="s">
        <v>5</v>
      </c>
      <c r="H8" s="5" t="s">
        <v>3</v>
      </c>
      <c r="I8" s="8" t="s">
        <v>182</v>
      </c>
    </row>
    <row r="9" spans="1:10" x14ac:dyDescent="0.25">
      <c r="A9" s="27"/>
      <c r="B9" s="5" t="s">
        <v>183</v>
      </c>
      <c r="C9" s="5" t="s">
        <v>1</v>
      </c>
      <c r="D9" s="6">
        <v>15</v>
      </c>
      <c r="E9" s="6">
        <f>Tabelle9[[#This Row],[Preis VK
inkl. 19% MwSt.]]*Tabelle9[[#This Row],[Anzahl 
Bestellung]]</f>
        <v>0</v>
      </c>
      <c r="F9" s="5">
        <v>20</v>
      </c>
      <c r="G9" s="5" t="s">
        <v>2</v>
      </c>
      <c r="H9" s="5" t="s">
        <v>3</v>
      </c>
      <c r="I9" s="8" t="s">
        <v>182</v>
      </c>
    </row>
    <row r="10" spans="1:10" x14ac:dyDescent="0.25">
      <c r="A10" s="28"/>
      <c r="B10" s="10" t="s">
        <v>43</v>
      </c>
      <c r="C10" s="10" t="s">
        <v>44</v>
      </c>
      <c r="D10" s="11">
        <v>15</v>
      </c>
      <c r="E10" s="11">
        <f>Tabelle9[[#This Row],[Preis VK
inkl. 19% MwSt.]]*Tabelle9[[#This Row],[Anzahl 
Bestellung]]</f>
        <v>0</v>
      </c>
      <c r="F10" s="10">
        <v>33</v>
      </c>
      <c r="G10" s="10" t="s">
        <v>2</v>
      </c>
      <c r="H10" s="10" t="s">
        <v>3</v>
      </c>
      <c r="I10" s="12" t="s">
        <v>182</v>
      </c>
    </row>
    <row r="11" spans="1:10" x14ac:dyDescent="0.25">
      <c r="A11" s="9"/>
      <c r="B11" s="10"/>
      <c r="C11" s="10"/>
      <c r="D11" s="22" t="s">
        <v>204</v>
      </c>
      <c r="E11" s="11">
        <f>SUM(Tabelle9[Summe])</f>
        <v>0</v>
      </c>
      <c r="F11" s="10"/>
      <c r="G11" s="10"/>
      <c r="H11" s="10"/>
      <c r="I11" s="12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8.75" x14ac:dyDescent="0.3">
      <c r="A13" s="20" t="s">
        <v>192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30.75" thickBot="1" x14ac:dyDescent="0.3">
      <c r="A14" s="14" t="s">
        <v>190</v>
      </c>
      <c r="B14" s="15" t="s">
        <v>0</v>
      </c>
      <c r="C14" s="15" t="s">
        <v>142</v>
      </c>
      <c r="D14" s="16" t="s">
        <v>150</v>
      </c>
      <c r="E14" s="16" t="s">
        <v>207</v>
      </c>
      <c r="F14" s="15" t="s">
        <v>188</v>
      </c>
      <c r="G14" s="15" t="s">
        <v>166</v>
      </c>
      <c r="H14" s="15" t="s">
        <v>167</v>
      </c>
      <c r="I14" s="17" t="s">
        <v>168</v>
      </c>
    </row>
    <row r="15" spans="1:10" ht="15.75" thickTop="1" x14ac:dyDescent="0.25">
      <c r="A15" s="27"/>
      <c r="B15" s="5" t="s">
        <v>140</v>
      </c>
      <c r="C15" s="5" t="s">
        <v>1</v>
      </c>
      <c r="D15" s="6">
        <v>20</v>
      </c>
      <c r="E15" s="6">
        <f>Tabelle2[[#This Row],[Preis VK
inkl. 19% MwSt.]]*Tabelle2[[#This Row],[Anzahl 
Bestellung]]</f>
        <v>0</v>
      </c>
      <c r="F15" s="5">
        <v>344</v>
      </c>
      <c r="G15" s="5" t="s">
        <v>5</v>
      </c>
      <c r="H15" s="5" t="s">
        <v>6</v>
      </c>
      <c r="I15" s="8" t="s">
        <v>141</v>
      </c>
    </row>
    <row r="16" spans="1:10" x14ac:dyDescent="0.25">
      <c r="A16" s="27"/>
      <c r="B16" s="5" t="s">
        <v>84</v>
      </c>
      <c r="C16" s="5" t="s">
        <v>1</v>
      </c>
      <c r="D16" s="6">
        <v>40</v>
      </c>
      <c r="E16" s="6">
        <f>Tabelle2[[#This Row],[Preis VK
inkl. 19% MwSt.]]*Tabelle2[[#This Row],[Anzahl 
Bestellung]]</f>
        <v>0</v>
      </c>
      <c r="F16" s="5">
        <v>488</v>
      </c>
      <c r="G16" s="5" t="s">
        <v>5</v>
      </c>
      <c r="H16" s="5" t="s">
        <v>6</v>
      </c>
      <c r="I16" s="8" t="s">
        <v>85</v>
      </c>
    </row>
    <row r="17" spans="1:9" x14ac:dyDescent="0.25">
      <c r="A17" s="27"/>
      <c r="B17" s="5" t="s">
        <v>60</v>
      </c>
      <c r="C17" s="5" t="s">
        <v>1</v>
      </c>
      <c r="D17" s="6">
        <v>45</v>
      </c>
      <c r="E17" s="6">
        <f>Tabelle2[[#This Row],[Preis VK
inkl. 19% MwSt.]]*Tabelle2[[#This Row],[Anzahl 
Bestellung]]</f>
        <v>0</v>
      </c>
      <c r="F17" s="5">
        <v>490</v>
      </c>
      <c r="G17" s="5" t="s">
        <v>5</v>
      </c>
      <c r="H17" s="5" t="s">
        <v>6</v>
      </c>
      <c r="I17" s="8" t="s">
        <v>61</v>
      </c>
    </row>
    <row r="18" spans="1:9" x14ac:dyDescent="0.25">
      <c r="A18" s="27"/>
      <c r="B18" s="5" t="s">
        <v>17</v>
      </c>
      <c r="C18" s="5" t="s">
        <v>1</v>
      </c>
      <c r="D18" s="6">
        <v>11</v>
      </c>
      <c r="E18" s="6">
        <f>Tabelle2[[#This Row],[Preis VK
inkl. 19% MwSt.]]*Tabelle2[[#This Row],[Anzahl 
Bestellung]]</f>
        <v>0</v>
      </c>
      <c r="F18" s="5">
        <v>142</v>
      </c>
      <c r="G18" s="5" t="s">
        <v>5</v>
      </c>
      <c r="H18" s="5" t="s">
        <v>6</v>
      </c>
      <c r="I18" s="8" t="s">
        <v>18</v>
      </c>
    </row>
    <row r="19" spans="1:9" x14ac:dyDescent="0.25">
      <c r="A19" s="27"/>
      <c r="B19" s="5" t="s">
        <v>130</v>
      </c>
      <c r="C19" s="5" t="s">
        <v>1</v>
      </c>
      <c r="D19" s="6">
        <v>18</v>
      </c>
      <c r="E19" s="6">
        <f>Tabelle2[[#This Row],[Preis VK
inkl. 19% MwSt.]]*Tabelle2[[#This Row],[Anzahl 
Bestellung]]</f>
        <v>0</v>
      </c>
      <c r="F19" s="5">
        <v>229</v>
      </c>
      <c r="G19" s="5" t="s">
        <v>5</v>
      </c>
      <c r="H19" s="5" t="s">
        <v>6</v>
      </c>
      <c r="I19" s="8" t="s">
        <v>131</v>
      </c>
    </row>
    <row r="20" spans="1:9" x14ac:dyDescent="0.25">
      <c r="A20" s="27"/>
      <c r="B20" s="5" t="s">
        <v>53</v>
      </c>
      <c r="C20" s="5" t="s">
        <v>1</v>
      </c>
      <c r="D20" s="6">
        <v>40</v>
      </c>
      <c r="E20" s="6">
        <f>Tabelle2[[#This Row],[Preis VK
inkl. 19% MwSt.]]*Tabelle2[[#This Row],[Anzahl 
Bestellung]]</f>
        <v>0</v>
      </c>
      <c r="F20" s="5">
        <v>463</v>
      </c>
      <c r="G20" s="5" t="s">
        <v>5</v>
      </c>
      <c r="H20" s="5" t="s">
        <v>6</v>
      </c>
      <c r="I20" s="8" t="s">
        <v>54</v>
      </c>
    </row>
    <row r="21" spans="1:9" x14ac:dyDescent="0.25">
      <c r="A21" s="27"/>
      <c r="B21" s="5" t="s">
        <v>51</v>
      </c>
      <c r="C21" s="5" t="s">
        <v>1</v>
      </c>
      <c r="D21" s="6">
        <v>14</v>
      </c>
      <c r="E21" s="6">
        <f>Tabelle2[[#This Row],[Preis VK
inkl. 19% MwSt.]]*Tabelle2[[#This Row],[Anzahl 
Bestellung]]</f>
        <v>0</v>
      </c>
      <c r="F21" s="5">
        <v>181</v>
      </c>
      <c r="G21" s="5" t="s">
        <v>5</v>
      </c>
      <c r="H21" s="5" t="s">
        <v>6</v>
      </c>
      <c r="I21" s="8" t="s">
        <v>52</v>
      </c>
    </row>
    <row r="22" spans="1:9" x14ac:dyDescent="0.25">
      <c r="A22" s="27"/>
      <c r="B22" s="5" t="s">
        <v>13</v>
      </c>
      <c r="C22" s="5" t="s">
        <v>1</v>
      </c>
      <c r="D22" s="6">
        <v>12.5</v>
      </c>
      <c r="E22" s="6">
        <f>Tabelle2[[#This Row],[Preis VK
inkl. 19% MwSt.]]*Tabelle2[[#This Row],[Anzahl 
Bestellung]]</f>
        <v>0</v>
      </c>
      <c r="F22" s="5">
        <v>132</v>
      </c>
      <c r="G22" s="5" t="s">
        <v>5</v>
      </c>
      <c r="H22" s="5" t="s">
        <v>6</v>
      </c>
      <c r="I22" s="8" t="s">
        <v>14</v>
      </c>
    </row>
    <row r="23" spans="1:9" x14ac:dyDescent="0.25">
      <c r="A23" s="27"/>
      <c r="B23" s="5" t="s">
        <v>7</v>
      </c>
      <c r="C23" s="5" t="s">
        <v>1</v>
      </c>
      <c r="D23" s="6">
        <v>12.5</v>
      </c>
      <c r="E23" s="6">
        <f>Tabelle2[[#This Row],[Preis VK
inkl. 19% MwSt.]]*Tabelle2[[#This Row],[Anzahl 
Bestellung]]</f>
        <v>0</v>
      </c>
      <c r="F23" s="5">
        <v>112</v>
      </c>
      <c r="G23" s="5" t="s">
        <v>5</v>
      </c>
      <c r="H23" s="5" t="s">
        <v>6</v>
      </c>
      <c r="I23" s="8" t="s">
        <v>8</v>
      </c>
    </row>
    <row r="24" spans="1:9" x14ac:dyDescent="0.25">
      <c r="A24" s="27"/>
      <c r="B24" s="5" t="s">
        <v>49</v>
      </c>
      <c r="C24" s="5" t="s">
        <v>1</v>
      </c>
      <c r="D24" s="6">
        <v>20</v>
      </c>
      <c r="E24" s="6">
        <f>Tabelle2[[#This Row],[Preis VK
inkl. 19% MwSt.]]*Tabelle2[[#This Row],[Anzahl 
Bestellung]]</f>
        <v>0</v>
      </c>
      <c r="F24" s="5">
        <v>227</v>
      </c>
      <c r="G24" s="5" t="s">
        <v>5</v>
      </c>
      <c r="H24" s="5" t="s">
        <v>6</v>
      </c>
      <c r="I24" s="8" t="s">
        <v>50</v>
      </c>
    </row>
    <row r="25" spans="1:9" x14ac:dyDescent="0.25">
      <c r="A25" s="27"/>
      <c r="B25" s="5" t="s">
        <v>11</v>
      </c>
      <c r="C25" s="5" t="s">
        <v>1</v>
      </c>
      <c r="D25" s="6">
        <v>45</v>
      </c>
      <c r="E25" s="6">
        <f>Tabelle2[[#This Row],[Preis VK
inkl. 19% MwSt.]]*Tabelle2[[#This Row],[Anzahl 
Bestellung]]</f>
        <v>0</v>
      </c>
      <c r="F25" s="5">
        <v>486</v>
      </c>
      <c r="G25" s="5" t="s">
        <v>5</v>
      </c>
      <c r="H25" s="5" t="s">
        <v>6</v>
      </c>
      <c r="I25" s="8" t="s">
        <v>12</v>
      </c>
    </row>
    <row r="26" spans="1:9" x14ac:dyDescent="0.25">
      <c r="A26" s="27"/>
      <c r="B26" s="5" t="s">
        <v>134</v>
      </c>
      <c r="C26" s="5" t="s">
        <v>1</v>
      </c>
      <c r="D26" s="6">
        <v>40</v>
      </c>
      <c r="E26" s="6">
        <f>Tabelle2[[#This Row],[Preis VK
inkl. 19% MwSt.]]*Tabelle2[[#This Row],[Anzahl 
Bestellung]]</f>
        <v>0</v>
      </c>
      <c r="F26" s="5">
        <v>481</v>
      </c>
      <c r="G26" s="5" t="s">
        <v>5</v>
      </c>
      <c r="H26" s="5" t="s">
        <v>6</v>
      </c>
      <c r="I26" s="8" t="s">
        <v>135</v>
      </c>
    </row>
    <row r="27" spans="1:9" x14ac:dyDescent="0.25">
      <c r="A27" s="27"/>
      <c r="B27" s="5" t="s">
        <v>99</v>
      </c>
      <c r="C27" s="5" t="s">
        <v>1</v>
      </c>
      <c r="D27" s="6">
        <v>30</v>
      </c>
      <c r="E27" s="6">
        <f>Tabelle2[[#This Row],[Preis VK
inkl. 19% MwSt.]]*Tabelle2[[#This Row],[Anzahl 
Bestellung]]</f>
        <v>0</v>
      </c>
      <c r="F27" s="5">
        <v>341</v>
      </c>
      <c r="G27" s="5" t="s">
        <v>5</v>
      </c>
      <c r="H27" s="5" t="s">
        <v>6</v>
      </c>
      <c r="I27" s="8" t="s">
        <v>100</v>
      </c>
    </row>
    <row r="28" spans="1:9" x14ac:dyDescent="0.25">
      <c r="A28" s="27"/>
      <c r="B28" s="5" t="s">
        <v>128</v>
      </c>
      <c r="C28" s="5" t="s">
        <v>1</v>
      </c>
      <c r="D28" s="6">
        <v>25</v>
      </c>
      <c r="E28" s="6">
        <f>Tabelle2[[#This Row],[Preis VK
inkl. 19% MwSt.]]*Tabelle2[[#This Row],[Anzahl 
Bestellung]]</f>
        <v>0</v>
      </c>
      <c r="F28" s="5">
        <v>341</v>
      </c>
      <c r="G28" s="5" t="s">
        <v>5</v>
      </c>
      <c r="H28" s="5" t="s">
        <v>6</v>
      </c>
      <c r="I28" s="8" t="s">
        <v>129</v>
      </c>
    </row>
    <row r="29" spans="1:9" x14ac:dyDescent="0.25">
      <c r="A29" s="27"/>
      <c r="B29" s="5" t="s">
        <v>136</v>
      </c>
      <c r="C29" s="5" t="s">
        <v>1</v>
      </c>
      <c r="D29" s="6">
        <v>55</v>
      </c>
      <c r="E29" s="6">
        <f>Tabelle2[[#This Row],[Preis VK
inkl. 19% MwSt.]]*Tabelle2[[#This Row],[Anzahl 
Bestellung]]</f>
        <v>0</v>
      </c>
      <c r="F29" s="5">
        <v>476</v>
      </c>
      <c r="G29" s="5" t="s">
        <v>5</v>
      </c>
      <c r="H29" s="5" t="s">
        <v>6</v>
      </c>
      <c r="I29" s="8" t="s">
        <v>137</v>
      </c>
    </row>
    <row r="30" spans="1:9" x14ac:dyDescent="0.25">
      <c r="A30" s="27"/>
      <c r="B30" s="5" t="s">
        <v>82</v>
      </c>
      <c r="C30" s="5" t="s">
        <v>1</v>
      </c>
      <c r="D30" s="6">
        <v>15</v>
      </c>
      <c r="E30" s="6">
        <f>Tabelle2[[#This Row],[Preis VK
inkl. 19% MwSt.]]*Tabelle2[[#This Row],[Anzahl 
Bestellung]]</f>
        <v>0</v>
      </c>
      <c r="F30" s="5">
        <v>227</v>
      </c>
      <c r="G30" s="5" t="s">
        <v>5</v>
      </c>
      <c r="H30" s="5" t="s">
        <v>6</v>
      </c>
      <c r="I30" s="8" t="s">
        <v>83</v>
      </c>
    </row>
    <row r="31" spans="1:9" x14ac:dyDescent="0.25">
      <c r="A31" s="27"/>
      <c r="B31" s="5" t="s">
        <v>15</v>
      </c>
      <c r="C31" s="5" t="s">
        <v>1</v>
      </c>
      <c r="D31" s="6">
        <v>12.5</v>
      </c>
      <c r="E31" s="6">
        <f>Tabelle2[[#This Row],[Preis VK
inkl. 19% MwSt.]]*Tabelle2[[#This Row],[Anzahl 
Bestellung]]</f>
        <v>0</v>
      </c>
      <c r="F31" s="5">
        <v>132</v>
      </c>
      <c r="G31" s="5" t="s">
        <v>5</v>
      </c>
      <c r="H31" s="5" t="s">
        <v>6</v>
      </c>
      <c r="I31" s="8" t="s">
        <v>16</v>
      </c>
    </row>
    <row r="32" spans="1:9" x14ac:dyDescent="0.25">
      <c r="A32" s="27"/>
      <c r="B32" s="5" t="s">
        <v>47</v>
      </c>
      <c r="C32" s="5" t="s">
        <v>1</v>
      </c>
      <c r="D32" s="6">
        <v>11</v>
      </c>
      <c r="E32" s="6">
        <f>Tabelle2[[#This Row],[Preis VK
inkl. 19% MwSt.]]*Tabelle2[[#This Row],[Anzahl 
Bestellung]]</f>
        <v>0</v>
      </c>
      <c r="F32" s="5">
        <v>136</v>
      </c>
      <c r="G32" s="5" t="s">
        <v>5</v>
      </c>
      <c r="H32" s="5" t="s">
        <v>6</v>
      </c>
      <c r="I32" s="8" t="s">
        <v>48</v>
      </c>
    </row>
    <row r="33" spans="1:9" x14ac:dyDescent="0.25">
      <c r="A33" s="27"/>
      <c r="B33" s="5" t="s">
        <v>111</v>
      </c>
      <c r="C33" s="5" t="s">
        <v>1</v>
      </c>
      <c r="D33" s="6">
        <v>40</v>
      </c>
      <c r="E33" s="6">
        <f>Tabelle2[[#This Row],[Preis VK
inkl. 19% MwSt.]]*Tabelle2[[#This Row],[Anzahl 
Bestellung]]</f>
        <v>0</v>
      </c>
      <c r="F33" s="5">
        <v>463</v>
      </c>
      <c r="G33" s="5" t="s">
        <v>5</v>
      </c>
      <c r="H33" s="5" t="s">
        <v>6</v>
      </c>
      <c r="I33" s="8" t="s">
        <v>112</v>
      </c>
    </row>
    <row r="34" spans="1:9" x14ac:dyDescent="0.25">
      <c r="A34" s="27"/>
      <c r="B34" s="5" t="s">
        <v>19</v>
      </c>
      <c r="C34" s="5" t="s">
        <v>1</v>
      </c>
      <c r="D34" s="6">
        <v>38</v>
      </c>
      <c r="E34" s="6">
        <f>Tabelle2[[#This Row],[Preis VK
inkl. 19% MwSt.]]*Tabelle2[[#This Row],[Anzahl 
Bestellung]]</f>
        <v>0</v>
      </c>
      <c r="F34" s="5">
        <v>463</v>
      </c>
      <c r="G34" s="5" t="s">
        <v>5</v>
      </c>
      <c r="H34" s="5" t="s">
        <v>6</v>
      </c>
      <c r="I34" s="8" t="s">
        <v>20</v>
      </c>
    </row>
    <row r="35" spans="1:9" x14ac:dyDescent="0.25">
      <c r="A35" s="27"/>
      <c r="B35" s="5" t="s">
        <v>9</v>
      </c>
      <c r="C35" s="5" t="s">
        <v>1</v>
      </c>
      <c r="D35" s="6">
        <v>20</v>
      </c>
      <c r="E35" s="6">
        <f>Tabelle2[[#This Row],[Preis VK
inkl. 19% MwSt.]]*Tabelle2[[#This Row],[Anzahl 
Bestellung]]</f>
        <v>0</v>
      </c>
      <c r="F35" s="5">
        <v>227</v>
      </c>
      <c r="G35" s="5" t="s">
        <v>5</v>
      </c>
      <c r="H35" s="5" t="s">
        <v>6</v>
      </c>
      <c r="I35" s="8" t="s">
        <v>10</v>
      </c>
    </row>
    <row r="36" spans="1:9" x14ac:dyDescent="0.25">
      <c r="A36" s="27"/>
      <c r="B36" s="5" t="s">
        <v>122</v>
      </c>
      <c r="C36" s="5" t="s">
        <v>1</v>
      </c>
      <c r="D36" s="6">
        <v>125</v>
      </c>
      <c r="E36" s="6">
        <f>Tabelle2[[#This Row],[Preis VK
inkl. 19% MwSt.]]*Tabelle2[[#This Row],[Anzahl 
Bestellung]]</f>
        <v>0</v>
      </c>
      <c r="F36" s="5">
        <v>1228</v>
      </c>
      <c r="G36" s="5" t="s">
        <v>5</v>
      </c>
      <c r="H36" s="5" t="s">
        <v>6</v>
      </c>
      <c r="I36" s="8" t="s">
        <v>123</v>
      </c>
    </row>
    <row r="37" spans="1:9" x14ac:dyDescent="0.25">
      <c r="A37" s="27"/>
      <c r="B37" s="5" t="s">
        <v>107</v>
      </c>
      <c r="C37" s="5" t="s">
        <v>106</v>
      </c>
      <c r="D37" s="6">
        <v>195</v>
      </c>
      <c r="E37" s="6">
        <f>Tabelle2[[#This Row],[Preis VK
inkl. 19% MwSt.]]*Tabelle2[[#This Row],[Anzahl 
Bestellung]]</f>
        <v>0</v>
      </c>
      <c r="F37" s="5">
        <v>1379</v>
      </c>
      <c r="G37" s="5" t="s">
        <v>5</v>
      </c>
      <c r="H37" s="5" t="s">
        <v>6</v>
      </c>
      <c r="I37" s="8" t="s">
        <v>108</v>
      </c>
    </row>
    <row r="38" spans="1:9" x14ac:dyDescent="0.25">
      <c r="A38" s="27"/>
      <c r="B38" s="5" t="s">
        <v>104</v>
      </c>
      <c r="C38" s="5" t="s">
        <v>1</v>
      </c>
      <c r="D38" s="6">
        <v>25</v>
      </c>
      <c r="E38" s="6">
        <f>Tabelle2[[#This Row],[Preis VK
inkl. 19% MwSt.]]*Tabelle2[[#This Row],[Anzahl 
Bestellung]]</f>
        <v>0</v>
      </c>
      <c r="F38" s="5">
        <v>307</v>
      </c>
      <c r="G38" s="5" t="s">
        <v>5</v>
      </c>
      <c r="H38" s="5" t="s">
        <v>6</v>
      </c>
      <c r="I38" s="8" t="s">
        <v>105</v>
      </c>
    </row>
    <row r="39" spans="1:9" x14ac:dyDescent="0.25">
      <c r="A39" s="27"/>
      <c r="B39" s="5" t="s">
        <v>124</v>
      </c>
      <c r="C39" s="5" t="s">
        <v>1</v>
      </c>
      <c r="D39" s="6">
        <v>20</v>
      </c>
      <c r="E39" s="6">
        <f>Tabelle2[[#This Row],[Preis VK
inkl. 19% MwSt.]]*Tabelle2[[#This Row],[Anzahl 
Bestellung]]</f>
        <v>0</v>
      </c>
      <c r="F39" s="5">
        <v>280</v>
      </c>
      <c r="G39" s="5" t="s">
        <v>5</v>
      </c>
      <c r="H39" s="5" t="s">
        <v>6</v>
      </c>
      <c r="I39" s="8" t="s">
        <v>125</v>
      </c>
    </row>
    <row r="40" spans="1:9" x14ac:dyDescent="0.25">
      <c r="A40" s="27"/>
      <c r="B40" s="5" t="s">
        <v>126</v>
      </c>
      <c r="C40" s="5" t="s">
        <v>1</v>
      </c>
      <c r="D40" s="6">
        <v>25</v>
      </c>
      <c r="E40" s="6">
        <f>Tabelle2[[#This Row],[Preis VK
inkl. 19% MwSt.]]*Tabelle2[[#This Row],[Anzahl 
Bestellung]]</f>
        <v>0</v>
      </c>
      <c r="F40" s="5">
        <v>409</v>
      </c>
      <c r="G40" s="5" t="s">
        <v>5</v>
      </c>
      <c r="H40" s="5" t="s">
        <v>6</v>
      </c>
      <c r="I40" s="8" t="s">
        <v>127</v>
      </c>
    </row>
    <row r="41" spans="1:9" x14ac:dyDescent="0.25">
      <c r="A41" s="27"/>
      <c r="B41" s="5" t="s">
        <v>115</v>
      </c>
      <c r="C41" s="5" t="s">
        <v>1</v>
      </c>
      <c r="D41" s="6">
        <v>15</v>
      </c>
      <c r="E41" s="6">
        <f>Tabelle2[[#This Row],[Preis VK
inkl. 19% MwSt.]]*Tabelle2[[#This Row],[Anzahl 
Bestellung]]</f>
        <v>0</v>
      </c>
      <c r="F41" s="5">
        <v>132</v>
      </c>
      <c r="G41" s="5" t="s">
        <v>5</v>
      </c>
      <c r="H41" s="5" t="s">
        <v>6</v>
      </c>
      <c r="I41" s="8" t="s">
        <v>116</v>
      </c>
    </row>
    <row r="42" spans="1:9" x14ac:dyDescent="0.25">
      <c r="A42" s="27"/>
      <c r="B42" s="5" t="s">
        <v>138</v>
      </c>
      <c r="C42" s="5" t="s">
        <v>1</v>
      </c>
      <c r="D42" s="6">
        <v>45</v>
      </c>
      <c r="E42" s="6">
        <f>Tabelle2[[#This Row],[Preis VK
inkl. 19% MwSt.]]*Tabelle2[[#This Row],[Anzahl 
Bestellung]]</f>
        <v>0</v>
      </c>
      <c r="F42" s="5">
        <v>355</v>
      </c>
      <c r="G42" s="5" t="s">
        <v>5</v>
      </c>
      <c r="H42" s="5" t="s">
        <v>6</v>
      </c>
      <c r="I42" s="8" t="s">
        <v>139</v>
      </c>
    </row>
    <row r="43" spans="1:9" x14ac:dyDescent="0.25">
      <c r="A43" s="27"/>
      <c r="B43" s="5" t="s">
        <v>117</v>
      </c>
      <c r="C43" s="5" t="s">
        <v>1</v>
      </c>
      <c r="D43" s="6">
        <v>25</v>
      </c>
      <c r="E43" s="6">
        <f>Tabelle2[[#This Row],[Preis VK
inkl. 19% MwSt.]]*Tabelle2[[#This Row],[Anzahl 
Bestellung]]</f>
        <v>0</v>
      </c>
      <c r="F43" s="5">
        <v>253</v>
      </c>
      <c r="G43" s="5" t="s">
        <v>5</v>
      </c>
      <c r="H43" s="5" t="s">
        <v>6</v>
      </c>
      <c r="I43" s="8" t="s">
        <v>118</v>
      </c>
    </row>
    <row r="44" spans="1:9" x14ac:dyDescent="0.25">
      <c r="A44" s="27"/>
      <c r="B44" s="5" t="s">
        <v>95</v>
      </c>
      <c r="C44" s="5" t="s">
        <v>1</v>
      </c>
      <c r="D44" s="6">
        <v>11</v>
      </c>
      <c r="E44" s="6">
        <f>Tabelle2[[#This Row],[Preis VK
inkl. 19% MwSt.]]*Tabelle2[[#This Row],[Anzahl 
Bestellung]]</f>
        <v>0</v>
      </c>
      <c r="F44" s="5">
        <v>142</v>
      </c>
      <c r="G44" s="5" t="s">
        <v>5</v>
      </c>
      <c r="H44" s="5" t="s">
        <v>6</v>
      </c>
      <c r="I44" s="8" t="s">
        <v>96</v>
      </c>
    </row>
    <row r="45" spans="1:9" x14ac:dyDescent="0.25">
      <c r="A45" s="27"/>
      <c r="B45" s="5" t="s">
        <v>113</v>
      </c>
      <c r="C45" s="5" t="s">
        <v>1</v>
      </c>
      <c r="D45" s="6">
        <v>18</v>
      </c>
      <c r="E45" s="6">
        <f>Tabelle2[[#This Row],[Preis VK
inkl. 19% MwSt.]]*Tabelle2[[#This Row],[Anzahl 
Bestellung]]</f>
        <v>0</v>
      </c>
      <c r="F45" s="5">
        <v>253</v>
      </c>
      <c r="G45" s="5" t="s">
        <v>5</v>
      </c>
      <c r="H45" s="5" t="s">
        <v>6</v>
      </c>
      <c r="I45" s="8" t="s">
        <v>114</v>
      </c>
    </row>
    <row r="46" spans="1:9" x14ac:dyDescent="0.25">
      <c r="A46" s="27"/>
      <c r="B46" s="5" t="s">
        <v>80</v>
      </c>
      <c r="C46" s="5" t="s">
        <v>1</v>
      </c>
      <c r="D46" s="6">
        <v>20</v>
      </c>
      <c r="E46" s="6">
        <f>Tabelle2[[#This Row],[Preis VK
inkl. 19% MwSt.]]*Tabelle2[[#This Row],[Anzahl 
Bestellung]]</f>
        <v>0</v>
      </c>
      <c r="F46" s="5">
        <v>241</v>
      </c>
      <c r="G46" s="5" t="s">
        <v>5</v>
      </c>
      <c r="H46" s="5" t="s">
        <v>6</v>
      </c>
      <c r="I46" s="8" t="s">
        <v>81</v>
      </c>
    </row>
    <row r="47" spans="1:9" x14ac:dyDescent="0.25">
      <c r="A47" s="27"/>
      <c r="B47" s="5" t="s">
        <v>97</v>
      </c>
      <c r="C47" s="5" t="s">
        <v>1</v>
      </c>
      <c r="D47" s="6">
        <v>25</v>
      </c>
      <c r="E47" s="6">
        <f>Tabelle2[[#This Row],[Preis VK
inkl. 19% MwSt.]]*Tabelle2[[#This Row],[Anzahl 
Bestellung]]</f>
        <v>0</v>
      </c>
      <c r="F47" s="5">
        <v>241</v>
      </c>
      <c r="G47" s="5" t="s">
        <v>5</v>
      </c>
      <c r="H47" s="5" t="s">
        <v>6</v>
      </c>
      <c r="I47" s="8" t="s">
        <v>98</v>
      </c>
    </row>
    <row r="48" spans="1:9" x14ac:dyDescent="0.25">
      <c r="A48" s="27"/>
      <c r="B48" s="5" t="s">
        <v>71</v>
      </c>
      <c r="C48" s="5" t="s">
        <v>1</v>
      </c>
      <c r="D48" s="6">
        <v>10</v>
      </c>
      <c r="E48" s="6">
        <f>Tabelle2[[#This Row],[Preis VK
inkl. 19% MwSt.]]*Tabelle2[[#This Row],[Anzahl 
Bestellung]]</f>
        <v>0</v>
      </c>
      <c r="F48" s="5">
        <v>42</v>
      </c>
      <c r="G48" s="5" t="s">
        <v>5</v>
      </c>
      <c r="H48" s="5" t="s">
        <v>6</v>
      </c>
      <c r="I48" s="8" t="s">
        <v>72</v>
      </c>
    </row>
    <row r="49" spans="1:10" x14ac:dyDescent="0.25">
      <c r="A49" s="28"/>
      <c r="B49" s="10" t="s">
        <v>93</v>
      </c>
      <c r="C49" s="10" t="s">
        <v>1</v>
      </c>
      <c r="D49" s="11">
        <v>45</v>
      </c>
      <c r="E49" s="11">
        <f>Tabelle2[[#This Row],[Preis VK
inkl. 19% MwSt.]]*Tabelle2[[#This Row],[Anzahl 
Bestellung]]</f>
        <v>0</v>
      </c>
      <c r="F49" s="10">
        <v>486</v>
      </c>
      <c r="G49" s="10" t="s">
        <v>5</v>
      </c>
      <c r="H49" s="10" t="s">
        <v>6</v>
      </c>
      <c r="I49" s="12" t="s">
        <v>94</v>
      </c>
    </row>
    <row r="50" spans="1:10" x14ac:dyDescent="0.25">
      <c r="A50" s="9"/>
      <c r="B50" s="10"/>
      <c r="C50" s="10"/>
      <c r="D50" s="22" t="s">
        <v>205</v>
      </c>
      <c r="E50" s="11">
        <f>SUM(Tabelle2[[Summe ]])</f>
        <v>0</v>
      </c>
      <c r="F50" s="10"/>
      <c r="G50" s="10"/>
      <c r="H50" s="10"/>
      <c r="I50" s="12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8.75" x14ac:dyDescent="0.3">
      <c r="A52" s="20" t="s">
        <v>164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0" ht="30.75" thickBot="1" x14ac:dyDescent="0.3">
      <c r="A53" s="14" t="s">
        <v>190</v>
      </c>
      <c r="B53" s="15" t="s">
        <v>0</v>
      </c>
      <c r="C53" s="15" t="s">
        <v>142</v>
      </c>
      <c r="D53" s="16" t="s">
        <v>150</v>
      </c>
      <c r="E53" s="16" t="s">
        <v>207</v>
      </c>
      <c r="F53" s="15" t="s">
        <v>188</v>
      </c>
      <c r="G53" s="15" t="s">
        <v>166</v>
      </c>
      <c r="H53" s="15" t="s">
        <v>167</v>
      </c>
      <c r="I53" s="17" t="s">
        <v>168</v>
      </c>
    </row>
    <row r="54" spans="1:10" ht="15.75" thickTop="1" x14ac:dyDescent="0.25">
      <c r="A54" s="27"/>
      <c r="B54" s="5" t="s">
        <v>23</v>
      </c>
      <c r="C54" s="5" t="s">
        <v>1</v>
      </c>
      <c r="D54" s="6">
        <v>6</v>
      </c>
      <c r="E54" s="6">
        <f>Tabelle3[[#This Row],[Preis VK
inkl. 19% MwSt.]]*Tabelle3[[#This Row],[Anzahl 
Bestellung]]</f>
        <v>0</v>
      </c>
      <c r="F54" s="5">
        <v>102</v>
      </c>
      <c r="G54" s="5" t="s">
        <v>2</v>
      </c>
      <c r="H54" s="5" t="s">
        <v>22</v>
      </c>
      <c r="I54" s="8" t="s">
        <v>24</v>
      </c>
    </row>
    <row r="55" spans="1:10" x14ac:dyDescent="0.25">
      <c r="A55" s="27"/>
      <c r="B55" s="5" t="s">
        <v>121</v>
      </c>
      <c r="C55" s="5" t="s">
        <v>1</v>
      </c>
      <c r="D55" s="6">
        <v>6</v>
      </c>
      <c r="E55" s="6">
        <f>Tabelle3[[#This Row],[Preis VK
inkl. 19% MwSt.]]*Tabelle3[[#This Row],[Anzahl 
Bestellung]]</f>
        <v>0</v>
      </c>
      <c r="F55" s="5">
        <v>72</v>
      </c>
      <c r="G55" s="5" t="s">
        <v>2</v>
      </c>
      <c r="H55" s="5" t="s">
        <v>22</v>
      </c>
      <c r="I55" s="8" t="s">
        <v>146</v>
      </c>
    </row>
    <row r="56" spans="1:10" x14ac:dyDescent="0.25">
      <c r="A56" s="27"/>
      <c r="B56" s="5" t="s">
        <v>120</v>
      </c>
      <c r="C56" s="5" t="s">
        <v>106</v>
      </c>
      <c r="D56" s="6">
        <v>6</v>
      </c>
      <c r="E56" s="6">
        <f>Tabelle3[[#This Row],[Preis VK
inkl. 19% MwSt.]]*Tabelle3[[#This Row],[Anzahl 
Bestellung]]</f>
        <v>0</v>
      </c>
      <c r="F56" s="5">
        <v>97</v>
      </c>
      <c r="G56" s="5" t="s">
        <v>2</v>
      </c>
      <c r="H56" s="5" t="s">
        <v>22</v>
      </c>
      <c r="I56" s="8" t="s">
        <v>147</v>
      </c>
    </row>
    <row r="57" spans="1:10" x14ac:dyDescent="0.25">
      <c r="A57" s="27"/>
      <c r="B57" s="5" t="s">
        <v>25</v>
      </c>
      <c r="C57" s="5" t="s">
        <v>1</v>
      </c>
      <c r="D57" s="6">
        <v>6</v>
      </c>
      <c r="E57" s="6">
        <f>Tabelle3[[#This Row],[Preis VK
inkl. 19% MwSt.]]*Tabelle3[[#This Row],[Anzahl 
Bestellung]]</f>
        <v>0</v>
      </c>
      <c r="F57" s="5">
        <v>67</v>
      </c>
      <c r="G57" s="5" t="s">
        <v>2</v>
      </c>
      <c r="H57" s="5" t="s">
        <v>22</v>
      </c>
      <c r="I57" s="8" t="s">
        <v>26</v>
      </c>
    </row>
    <row r="58" spans="1:10" x14ac:dyDescent="0.25">
      <c r="A58" s="27"/>
      <c r="B58" s="5" t="s">
        <v>28</v>
      </c>
      <c r="C58" s="5" t="s">
        <v>1</v>
      </c>
      <c r="D58" s="6">
        <v>6</v>
      </c>
      <c r="E58" s="6">
        <f>Tabelle3[[#This Row],[Preis VK
inkl. 19% MwSt.]]*Tabelle3[[#This Row],[Anzahl 
Bestellung]]</f>
        <v>0</v>
      </c>
      <c r="F58" s="5">
        <v>80</v>
      </c>
      <c r="G58" s="5" t="s">
        <v>2</v>
      </c>
      <c r="H58" s="5" t="s">
        <v>22</v>
      </c>
      <c r="I58" s="8" t="s">
        <v>29</v>
      </c>
    </row>
    <row r="59" spans="1:10" x14ac:dyDescent="0.25">
      <c r="A59" s="27"/>
      <c r="B59" s="5" t="s">
        <v>152</v>
      </c>
      <c r="C59" s="5" t="s">
        <v>1</v>
      </c>
      <c r="D59" s="6">
        <v>12.5</v>
      </c>
      <c r="E59" s="6">
        <f>Tabelle3[[#This Row],[Preis VK
inkl. 19% MwSt.]]*Tabelle3[[#This Row],[Anzahl 
Bestellung]]</f>
        <v>0</v>
      </c>
      <c r="F59" s="5">
        <v>175</v>
      </c>
      <c r="G59" s="5" t="s">
        <v>2</v>
      </c>
      <c r="H59" s="5" t="s">
        <v>22</v>
      </c>
      <c r="I59" s="8" t="s">
        <v>32</v>
      </c>
    </row>
    <row r="60" spans="1:10" x14ac:dyDescent="0.25">
      <c r="A60" s="27"/>
      <c r="B60" s="5" t="s">
        <v>153</v>
      </c>
      <c r="C60" s="5" t="s">
        <v>1</v>
      </c>
      <c r="D60" s="6">
        <v>12.5</v>
      </c>
      <c r="E60" s="6">
        <f>Tabelle3[[#This Row],[Preis VK
inkl. 19% MwSt.]]*Tabelle3[[#This Row],[Anzahl 
Bestellung]]</f>
        <v>0</v>
      </c>
      <c r="F60" s="5">
        <v>190</v>
      </c>
      <c r="G60" s="5" t="s">
        <v>2</v>
      </c>
      <c r="H60" s="5" t="s">
        <v>22</v>
      </c>
      <c r="I60" s="8" t="s">
        <v>33</v>
      </c>
    </row>
    <row r="61" spans="1:10" x14ac:dyDescent="0.25">
      <c r="A61" s="27"/>
      <c r="B61" s="5" t="s">
        <v>109</v>
      </c>
      <c r="C61" s="5" t="s">
        <v>106</v>
      </c>
      <c r="D61" s="6">
        <v>7</v>
      </c>
      <c r="E61" s="6">
        <f>Tabelle3[[#This Row],[Preis VK
inkl. 19% MwSt.]]*Tabelle3[[#This Row],[Anzahl 
Bestellung]]</f>
        <v>0</v>
      </c>
      <c r="F61" s="5">
        <v>313</v>
      </c>
      <c r="G61" s="5" t="s">
        <v>2</v>
      </c>
      <c r="H61" s="5" t="s">
        <v>22</v>
      </c>
      <c r="I61" s="8" t="s">
        <v>144</v>
      </c>
    </row>
    <row r="62" spans="1:10" x14ac:dyDescent="0.25">
      <c r="A62" s="28"/>
      <c r="B62" s="10" t="s">
        <v>110</v>
      </c>
      <c r="C62" s="10" t="s">
        <v>106</v>
      </c>
      <c r="D62" s="11">
        <v>7</v>
      </c>
      <c r="E62" s="11">
        <f>Tabelle3[[#This Row],[Preis VK
inkl. 19% MwSt.]]*Tabelle3[[#This Row],[Anzahl 
Bestellung]]</f>
        <v>0</v>
      </c>
      <c r="F62" s="10">
        <v>175</v>
      </c>
      <c r="G62" s="10" t="s">
        <v>2</v>
      </c>
      <c r="H62" s="10" t="s">
        <v>22</v>
      </c>
      <c r="I62" s="12" t="s">
        <v>143</v>
      </c>
    </row>
    <row r="63" spans="1:10" x14ac:dyDescent="0.25">
      <c r="A63" s="9"/>
      <c r="B63" s="10"/>
      <c r="C63" s="10"/>
      <c r="D63" s="22" t="s">
        <v>198</v>
      </c>
      <c r="E63" s="11">
        <f>SUM(Tabelle3[[Summe ]])</f>
        <v>0</v>
      </c>
      <c r="F63" s="10"/>
      <c r="G63" s="10"/>
      <c r="H63" s="10"/>
      <c r="I63" s="12"/>
      <c r="J63" s="4"/>
    </row>
    <row r="64" spans="1:10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8.75" x14ac:dyDescent="0.3">
      <c r="A66" s="20" t="s">
        <v>193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10" ht="30.75" thickBot="1" x14ac:dyDescent="0.3">
      <c r="A67" s="14" t="s">
        <v>190</v>
      </c>
      <c r="B67" s="15" t="s">
        <v>0</v>
      </c>
      <c r="C67" s="15" t="s">
        <v>142</v>
      </c>
      <c r="D67" s="16" t="s">
        <v>150</v>
      </c>
      <c r="E67" s="16" t="s">
        <v>206</v>
      </c>
      <c r="F67" s="15" t="s">
        <v>188</v>
      </c>
      <c r="G67" s="15" t="s">
        <v>166</v>
      </c>
      <c r="H67" s="15" t="s">
        <v>167</v>
      </c>
      <c r="I67" s="17" t="s">
        <v>168</v>
      </c>
    </row>
    <row r="68" spans="1:10" ht="15.75" thickTop="1" x14ac:dyDescent="0.25">
      <c r="A68" s="27"/>
      <c r="B68" s="5" t="s">
        <v>171</v>
      </c>
      <c r="C68" s="5" t="s">
        <v>1</v>
      </c>
      <c r="D68" s="6">
        <v>5</v>
      </c>
      <c r="E68" s="6">
        <f>Tabelle5[[#This Row],[Preis VK
inkl. 19% MwSt.]]*Tabelle5[[#This Row],[Anzahl 
Bestellung]]</f>
        <v>0</v>
      </c>
      <c r="F68" s="5">
        <v>15</v>
      </c>
      <c r="G68" s="5" t="s">
        <v>2</v>
      </c>
      <c r="H68" s="5" t="s">
        <v>6</v>
      </c>
      <c r="I68" s="8" t="s">
        <v>180</v>
      </c>
    </row>
    <row r="69" spans="1:10" x14ac:dyDescent="0.25">
      <c r="A69" s="27"/>
      <c r="B69" s="5" t="s">
        <v>86</v>
      </c>
      <c r="C69" s="5" t="s">
        <v>21</v>
      </c>
      <c r="D69" s="6">
        <v>2.5</v>
      </c>
      <c r="E69" s="6">
        <f>Tabelle5[[#This Row],[Preis VK
inkl. 19% MwSt.]]*Tabelle5[[#This Row],[Anzahl 
Bestellung]]</f>
        <v>0</v>
      </c>
      <c r="F69" s="5">
        <v>10</v>
      </c>
      <c r="G69" s="5" t="s">
        <v>5</v>
      </c>
      <c r="H69" s="5" t="s">
        <v>6</v>
      </c>
      <c r="I69" s="7"/>
    </row>
    <row r="70" spans="1:10" x14ac:dyDescent="0.25">
      <c r="A70" s="27"/>
      <c r="B70" s="5" t="s">
        <v>90</v>
      </c>
      <c r="C70" s="5" t="s">
        <v>21</v>
      </c>
      <c r="D70" s="6">
        <v>4</v>
      </c>
      <c r="E70" s="6">
        <f>Tabelle5[[#This Row],[Preis VK
inkl. 19% MwSt.]]*Tabelle5[[#This Row],[Anzahl 
Bestellung]]</f>
        <v>0</v>
      </c>
      <c r="F70" s="5">
        <v>14</v>
      </c>
      <c r="G70" s="5" t="s">
        <v>5</v>
      </c>
      <c r="H70" s="5" t="s">
        <v>6</v>
      </c>
      <c r="I70" s="7"/>
    </row>
    <row r="71" spans="1:10" x14ac:dyDescent="0.25">
      <c r="A71" s="27"/>
      <c r="B71" s="5" t="s">
        <v>172</v>
      </c>
      <c r="C71" s="5" t="s">
        <v>1</v>
      </c>
      <c r="D71" s="6">
        <v>10</v>
      </c>
      <c r="E71" s="6">
        <f>Tabelle5[[#This Row],[Preis VK
inkl. 19% MwSt.]]*Tabelle5[[#This Row],[Anzahl 
Bestellung]]</f>
        <v>0</v>
      </c>
      <c r="F71" s="5">
        <v>25</v>
      </c>
      <c r="G71" s="5" t="s">
        <v>2</v>
      </c>
      <c r="H71" s="5" t="s">
        <v>6</v>
      </c>
      <c r="I71" s="8" t="s">
        <v>181</v>
      </c>
    </row>
    <row r="72" spans="1:10" x14ac:dyDescent="0.25">
      <c r="A72" s="28"/>
      <c r="B72" s="10" t="s">
        <v>170</v>
      </c>
      <c r="C72" s="10" t="s">
        <v>1</v>
      </c>
      <c r="D72" s="11">
        <v>8</v>
      </c>
      <c r="E72" s="11">
        <f>Tabelle5[[#This Row],[Preis VK
inkl. 19% MwSt.]]*Tabelle5[[#This Row],[Anzahl 
Bestellung]]</f>
        <v>0</v>
      </c>
      <c r="F72" s="10">
        <v>12</v>
      </c>
      <c r="G72" s="10" t="s">
        <v>5</v>
      </c>
      <c r="H72" s="10" t="s">
        <v>6</v>
      </c>
      <c r="I72" s="12" t="s">
        <v>179</v>
      </c>
    </row>
    <row r="73" spans="1:10" x14ac:dyDescent="0.25">
      <c r="A73" s="9"/>
      <c r="B73" s="10"/>
      <c r="C73" s="10"/>
      <c r="D73" s="22" t="s">
        <v>200</v>
      </c>
      <c r="E73" s="11">
        <f>SUM(Tabelle5[Summe])</f>
        <v>0</v>
      </c>
      <c r="F73" s="10"/>
      <c r="G73" s="10"/>
      <c r="H73" s="10"/>
      <c r="I73" s="21"/>
      <c r="J73" s="4"/>
    </row>
    <row r="74" spans="1:1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8.75" x14ac:dyDescent="0.3">
      <c r="A75" s="20" t="s">
        <v>194</v>
      </c>
      <c r="B75" s="20"/>
      <c r="C75" s="20"/>
      <c r="D75" s="20"/>
      <c r="E75" s="20"/>
      <c r="F75" s="20"/>
      <c r="G75" s="20"/>
      <c r="H75" s="20"/>
      <c r="I75" s="20"/>
      <c r="J75" s="20"/>
    </row>
    <row r="76" spans="1:10" ht="30.75" thickBot="1" x14ac:dyDescent="0.3">
      <c r="A76" s="14" t="s">
        <v>190</v>
      </c>
      <c r="B76" s="15" t="s">
        <v>0</v>
      </c>
      <c r="C76" s="15" t="s">
        <v>142</v>
      </c>
      <c r="D76" s="16" t="s">
        <v>150</v>
      </c>
      <c r="E76" s="16" t="s">
        <v>206</v>
      </c>
      <c r="F76" s="15" t="s">
        <v>188</v>
      </c>
      <c r="G76" s="15" t="s">
        <v>166</v>
      </c>
      <c r="H76" s="15" t="s">
        <v>167</v>
      </c>
      <c r="I76" s="17" t="s">
        <v>168</v>
      </c>
    </row>
    <row r="77" spans="1:10" ht="15.75" thickTop="1" x14ac:dyDescent="0.25">
      <c r="A77" s="27"/>
      <c r="B77" s="5" t="s">
        <v>154</v>
      </c>
      <c r="C77" s="5" t="s">
        <v>1</v>
      </c>
      <c r="D77" s="6">
        <v>11</v>
      </c>
      <c r="E77" s="6">
        <f>Tabelle6[[#This Row],[Preis VK
inkl. 19% MwSt.]]*Tabelle6[[#This Row],[Anzahl 
Bestellung]]</f>
        <v>0</v>
      </c>
      <c r="F77" s="5">
        <v>25</v>
      </c>
      <c r="G77" s="5" t="s">
        <v>2</v>
      </c>
      <c r="H77" s="5" t="s">
        <v>22</v>
      </c>
      <c r="I77" s="8" t="s">
        <v>77</v>
      </c>
    </row>
    <row r="78" spans="1:10" x14ac:dyDescent="0.25">
      <c r="A78" s="27"/>
      <c r="B78" s="5" t="s">
        <v>155</v>
      </c>
      <c r="C78" s="5" t="s">
        <v>1</v>
      </c>
      <c r="D78" s="6">
        <v>11</v>
      </c>
      <c r="E78" s="6">
        <f>Tabelle6[[#This Row],[Preis VK
inkl. 19% MwSt.]]*Tabelle6[[#This Row],[Anzahl 
Bestellung]]</f>
        <v>0</v>
      </c>
      <c r="F78" s="5">
        <v>20</v>
      </c>
      <c r="G78" s="5" t="s">
        <v>2</v>
      </c>
      <c r="H78" s="5" t="s">
        <v>22</v>
      </c>
      <c r="I78" s="8" t="s">
        <v>70</v>
      </c>
    </row>
    <row r="79" spans="1:10" x14ac:dyDescent="0.25">
      <c r="A79" s="27"/>
      <c r="B79" s="5" t="s">
        <v>156</v>
      </c>
      <c r="C79" s="5" t="s">
        <v>1</v>
      </c>
      <c r="D79" s="6">
        <v>11</v>
      </c>
      <c r="E79" s="6">
        <f>Tabelle6[[#This Row],[Preis VK
inkl. 19% MwSt.]]*Tabelle6[[#This Row],[Anzahl 
Bestellung]]</f>
        <v>0</v>
      </c>
      <c r="F79" s="5">
        <v>25</v>
      </c>
      <c r="G79" s="5" t="s">
        <v>2</v>
      </c>
      <c r="H79" s="5" t="s">
        <v>22</v>
      </c>
      <c r="I79" s="8" t="s">
        <v>69</v>
      </c>
    </row>
    <row r="80" spans="1:10" x14ac:dyDescent="0.25">
      <c r="A80" s="27"/>
      <c r="B80" s="5" t="s">
        <v>157</v>
      </c>
      <c r="C80" s="5" t="s">
        <v>1</v>
      </c>
      <c r="D80" s="6">
        <v>11</v>
      </c>
      <c r="E80" s="6">
        <f>Tabelle6[[#This Row],[Preis VK
inkl. 19% MwSt.]]*Tabelle6[[#This Row],[Anzahl 
Bestellung]]</f>
        <v>0</v>
      </c>
      <c r="F80" s="5">
        <v>16</v>
      </c>
      <c r="G80" s="5" t="s">
        <v>2</v>
      </c>
      <c r="H80" s="5" t="s">
        <v>22</v>
      </c>
      <c r="I80" s="8" t="s">
        <v>91</v>
      </c>
    </row>
    <row r="81" spans="1:10" x14ac:dyDescent="0.25">
      <c r="A81" s="27"/>
      <c r="B81" s="5" t="s">
        <v>158</v>
      </c>
      <c r="C81" s="5" t="s">
        <v>1</v>
      </c>
      <c r="D81" s="6">
        <v>11</v>
      </c>
      <c r="E81" s="6">
        <f>Tabelle6[[#This Row],[Preis VK
inkl. 19% MwSt.]]*Tabelle6[[#This Row],[Anzahl 
Bestellung]]</f>
        <v>0</v>
      </c>
      <c r="F81" s="5">
        <v>16</v>
      </c>
      <c r="G81" s="5" t="s">
        <v>2</v>
      </c>
      <c r="H81" s="5" t="s">
        <v>22</v>
      </c>
      <c r="I81" s="8" t="s">
        <v>89</v>
      </c>
    </row>
    <row r="82" spans="1:10" x14ac:dyDescent="0.25">
      <c r="A82" s="27"/>
      <c r="B82" s="5" t="s">
        <v>159</v>
      </c>
      <c r="C82" s="5" t="s">
        <v>1</v>
      </c>
      <c r="D82" s="6">
        <v>11</v>
      </c>
      <c r="E82" s="6">
        <f>Tabelle6[[#This Row],[Preis VK
inkl. 19% MwSt.]]*Tabelle6[[#This Row],[Anzahl 
Bestellung]]</f>
        <v>0</v>
      </c>
      <c r="F82" s="5">
        <v>16</v>
      </c>
      <c r="G82" s="5" t="s">
        <v>2</v>
      </c>
      <c r="H82" s="5" t="s">
        <v>22</v>
      </c>
      <c r="I82" s="8" t="s">
        <v>66</v>
      </c>
    </row>
    <row r="83" spans="1:10" x14ac:dyDescent="0.25">
      <c r="A83" s="27"/>
      <c r="B83" s="5" t="s">
        <v>160</v>
      </c>
      <c r="C83" s="5" t="s">
        <v>1</v>
      </c>
      <c r="D83" s="6">
        <v>11</v>
      </c>
      <c r="E83" s="6">
        <f>Tabelle6[[#This Row],[Preis VK
inkl. 19% MwSt.]]*Tabelle6[[#This Row],[Anzahl 
Bestellung]]</f>
        <v>0</v>
      </c>
      <c r="F83" s="5">
        <v>22</v>
      </c>
      <c r="G83" s="5" t="s">
        <v>2</v>
      </c>
      <c r="H83" s="5" t="s">
        <v>22</v>
      </c>
      <c r="I83" s="8" t="s">
        <v>67</v>
      </c>
    </row>
    <row r="84" spans="1:10" x14ac:dyDescent="0.25">
      <c r="A84" s="27"/>
      <c r="B84" s="5" t="s">
        <v>161</v>
      </c>
      <c r="C84" s="5" t="s">
        <v>1</v>
      </c>
      <c r="D84" s="6">
        <v>11</v>
      </c>
      <c r="E84" s="6">
        <f>Tabelle6[[#This Row],[Preis VK
inkl. 19% MwSt.]]*Tabelle6[[#This Row],[Anzahl 
Bestellung]]</f>
        <v>0</v>
      </c>
      <c r="F84" s="5">
        <v>23</v>
      </c>
      <c r="G84" s="5" t="s">
        <v>2</v>
      </c>
      <c r="H84" s="5" t="s">
        <v>22</v>
      </c>
      <c r="I84" s="8" t="s">
        <v>68</v>
      </c>
    </row>
    <row r="85" spans="1:10" x14ac:dyDescent="0.25">
      <c r="A85" s="27"/>
      <c r="B85" s="5" t="s">
        <v>55</v>
      </c>
      <c r="C85" s="5" t="s">
        <v>1</v>
      </c>
      <c r="D85" s="6">
        <v>8</v>
      </c>
      <c r="E85" s="6">
        <f>Tabelle6[[#This Row],[Preis VK
inkl. 19% MwSt.]]*Tabelle6[[#This Row],[Anzahl 
Bestellung]]</f>
        <v>0</v>
      </c>
      <c r="F85" s="5">
        <v>20</v>
      </c>
      <c r="G85" s="5" t="s">
        <v>2</v>
      </c>
      <c r="H85" s="5" t="s">
        <v>22</v>
      </c>
      <c r="I85" s="8" t="s">
        <v>56</v>
      </c>
    </row>
    <row r="86" spans="1:10" x14ac:dyDescent="0.25">
      <c r="A86" s="27"/>
      <c r="B86" s="5" t="s">
        <v>57</v>
      </c>
      <c r="C86" s="5" t="s">
        <v>1</v>
      </c>
      <c r="D86" s="6">
        <v>8</v>
      </c>
      <c r="E86" s="6">
        <f>Tabelle6[[#This Row],[Preis VK
inkl. 19% MwSt.]]*Tabelle6[[#This Row],[Anzahl 
Bestellung]]</f>
        <v>0</v>
      </c>
      <c r="F86" s="5">
        <v>20</v>
      </c>
      <c r="G86" s="5" t="s">
        <v>2</v>
      </c>
      <c r="H86" s="5" t="s">
        <v>22</v>
      </c>
      <c r="I86" s="8" t="s">
        <v>145</v>
      </c>
    </row>
    <row r="87" spans="1:10" x14ac:dyDescent="0.25">
      <c r="A87" s="27"/>
      <c r="B87" s="5" t="s">
        <v>163</v>
      </c>
      <c r="C87" s="5" t="s">
        <v>1</v>
      </c>
      <c r="D87" s="6">
        <v>8</v>
      </c>
      <c r="E87" s="6">
        <f>Tabelle6[[#This Row],[Preis VK
inkl. 19% MwSt.]]*Tabelle6[[#This Row],[Anzahl 
Bestellung]]</f>
        <v>0</v>
      </c>
      <c r="F87" s="5">
        <v>20</v>
      </c>
      <c r="G87" s="5" t="s">
        <v>2</v>
      </c>
      <c r="H87" s="5" t="s">
        <v>22</v>
      </c>
      <c r="I87" s="8" t="s">
        <v>103</v>
      </c>
    </row>
    <row r="88" spans="1:10" x14ac:dyDescent="0.25">
      <c r="A88" s="27"/>
      <c r="B88" s="5" t="s">
        <v>58</v>
      </c>
      <c r="C88" s="5" t="s">
        <v>1</v>
      </c>
      <c r="D88" s="6">
        <v>8</v>
      </c>
      <c r="E88" s="6">
        <f>Tabelle6[[#This Row],[Preis VK
inkl. 19% MwSt.]]*Tabelle6[[#This Row],[Anzahl 
Bestellung]]</f>
        <v>0</v>
      </c>
      <c r="F88" s="5">
        <v>20</v>
      </c>
      <c r="G88" s="5" t="s">
        <v>2</v>
      </c>
      <c r="H88" s="5" t="s">
        <v>22</v>
      </c>
      <c r="I88" s="8" t="s">
        <v>59</v>
      </c>
    </row>
    <row r="89" spans="1:10" x14ac:dyDescent="0.25">
      <c r="A89" s="27"/>
      <c r="B89" s="5" t="s">
        <v>62</v>
      </c>
      <c r="C89" s="5" t="s">
        <v>1</v>
      </c>
      <c r="D89" s="6">
        <v>8</v>
      </c>
      <c r="E89" s="6">
        <f>Tabelle6[[#This Row],[Preis VK
inkl. 19% MwSt.]]*Tabelle6[[#This Row],[Anzahl 
Bestellung]]</f>
        <v>0</v>
      </c>
      <c r="F89" s="5">
        <v>20</v>
      </c>
      <c r="G89" s="5" t="s">
        <v>2</v>
      </c>
      <c r="H89" s="5" t="s">
        <v>22</v>
      </c>
      <c r="I89" s="8" t="s">
        <v>63</v>
      </c>
    </row>
    <row r="90" spans="1:10" x14ac:dyDescent="0.25">
      <c r="A90" s="27"/>
      <c r="B90" s="5" t="s">
        <v>45</v>
      </c>
      <c r="C90" s="5" t="s">
        <v>1</v>
      </c>
      <c r="D90" s="6">
        <v>8</v>
      </c>
      <c r="E90" s="6">
        <f>Tabelle6[[#This Row],[Preis VK
inkl. 19% MwSt.]]*Tabelle6[[#This Row],[Anzahl 
Bestellung]]</f>
        <v>0</v>
      </c>
      <c r="F90" s="5">
        <v>20</v>
      </c>
      <c r="G90" s="5" t="s">
        <v>2</v>
      </c>
      <c r="H90" s="5" t="s">
        <v>22</v>
      </c>
      <c r="I90" s="8" t="s">
        <v>46</v>
      </c>
    </row>
    <row r="91" spans="1:10" x14ac:dyDescent="0.25">
      <c r="A91" s="27"/>
      <c r="B91" s="5" t="s">
        <v>73</v>
      </c>
      <c r="C91" s="5" t="s">
        <v>1</v>
      </c>
      <c r="D91" s="6">
        <v>8</v>
      </c>
      <c r="E91" s="6">
        <f>Tabelle6[[#This Row],[Preis VK
inkl. 19% MwSt.]]*Tabelle6[[#This Row],[Anzahl 
Bestellung]]</f>
        <v>0</v>
      </c>
      <c r="F91" s="5">
        <v>20</v>
      </c>
      <c r="G91" s="5" t="s">
        <v>2</v>
      </c>
      <c r="H91" s="5" t="s">
        <v>22</v>
      </c>
      <c r="I91" s="8" t="s">
        <v>74</v>
      </c>
    </row>
    <row r="92" spans="1:10" x14ac:dyDescent="0.25">
      <c r="A92" s="28"/>
      <c r="B92" s="10" t="s">
        <v>64</v>
      </c>
      <c r="C92" s="10" t="s">
        <v>1</v>
      </c>
      <c r="D92" s="11">
        <v>8</v>
      </c>
      <c r="E92" s="11">
        <f>Tabelle6[[#This Row],[Preis VK
inkl. 19% MwSt.]]*Tabelle6[[#This Row],[Anzahl 
Bestellung]]</f>
        <v>0</v>
      </c>
      <c r="F92" s="10">
        <v>20</v>
      </c>
      <c r="G92" s="10" t="s">
        <v>2</v>
      </c>
      <c r="H92" s="10" t="s">
        <v>22</v>
      </c>
      <c r="I92" s="12" t="s">
        <v>65</v>
      </c>
    </row>
    <row r="93" spans="1:10" x14ac:dyDescent="0.25">
      <c r="A93" s="9"/>
      <c r="B93" s="10"/>
      <c r="C93" s="10"/>
      <c r="D93" s="22" t="s">
        <v>199</v>
      </c>
      <c r="E93" s="11">
        <f>SUM(Tabelle6[Summe])</f>
        <v>0</v>
      </c>
      <c r="F93" s="11"/>
      <c r="G93" s="10"/>
      <c r="H93" s="10"/>
      <c r="I93" s="12"/>
      <c r="J93" s="3"/>
    </row>
    <row r="94" spans="1:10" x14ac:dyDescent="0.25">
      <c r="A94" s="1"/>
      <c r="B94" s="1"/>
      <c r="C94" s="1"/>
      <c r="D94" s="1"/>
      <c r="E94" s="2"/>
      <c r="F94" s="2"/>
      <c r="G94" s="1"/>
      <c r="H94" s="1"/>
      <c r="I94" s="1"/>
      <c r="J94" s="3"/>
    </row>
    <row r="95" spans="1:10" ht="18.75" x14ac:dyDescent="0.3">
      <c r="A95" s="20" t="s">
        <v>195</v>
      </c>
      <c r="B95" s="20"/>
      <c r="C95" s="20"/>
      <c r="D95" s="20"/>
      <c r="E95" s="20"/>
      <c r="F95" s="20"/>
      <c r="G95" s="20"/>
      <c r="H95" s="20"/>
      <c r="I95" s="20"/>
      <c r="J95" s="20"/>
    </row>
    <row r="96" spans="1:10" ht="30.75" thickBot="1" x14ac:dyDescent="0.3">
      <c r="A96" s="14" t="s">
        <v>190</v>
      </c>
      <c r="B96" s="15" t="s">
        <v>0</v>
      </c>
      <c r="C96" s="15" t="s">
        <v>142</v>
      </c>
      <c r="D96" s="16" t="s">
        <v>150</v>
      </c>
      <c r="E96" s="16" t="s">
        <v>207</v>
      </c>
      <c r="F96" s="15" t="s">
        <v>188</v>
      </c>
      <c r="G96" s="15" t="s">
        <v>166</v>
      </c>
      <c r="H96" s="15" t="s">
        <v>167</v>
      </c>
      <c r="I96" s="17" t="s">
        <v>168</v>
      </c>
    </row>
    <row r="97" spans="1:10" ht="15.75" thickTop="1" x14ac:dyDescent="0.25">
      <c r="A97" s="27"/>
      <c r="B97" s="5" t="s">
        <v>36</v>
      </c>
      <c r="C97" s="5" t="s">
        <v>27</v>
      </c>
      <c r="D97" s="6">
        <v>14</v>
      </c>
      <c r="E97" s="6">
        <f>Tabelle7[[#This Row],[Preis VK
inkl. 19% MwSt.]]*Tabelle7[[#This Row],[Anzahl 
Bestellung]]</f>
        <v>0</v>
      </c>
      <c r="F97" s="5">
        <v>400</v>
      </c>
      <c r="G97" s="5" t="s">
        <v>5</v>
      </c>
      <c r="H97" s="13" t="s">
        <v>169</v>
      </c>
      <c r="I97" s="8" t="s">
        <v>37</v>
      </c>
    </row>
    <row r="98" spans="1:10" x14ac:dyDescent="0.25">
      <c r="A98" s="27"/>
      <c r="B98" s="5" t="s">
        <v>30</v>
      </c>
      <c r="C98" s="5" t="s">
        <v>1</v>
      </c>
      <c r="D98" s="6">
        <v>6.5</v>
      </c>
      <c r="E98" s="6">
        <f>Tabelle7[[#This Row],[Preis VK
inkl. 19% MwSt.]]*Tabelle7[[#This Row],[Anzahl 
Bestellung]]</f>
        <v>0</v>
      </c>
      <c r="F98" s="5">
        <v>68</v>
      </c>
      <c r="G98" s="5" t="s">
        <v>2</v>
      </c>
      <c r="H98" s="5" t="s">
        <v>22</v>
      </c>
      <c r="I98" s="8" t="s">
        <v>31</v>
      </c>
    </row>
    <row r="99" spans="1:10" x14ac:dyDescent="0.25">
      <c r="A99" s="27"/>
      <c r="B99" s="5" t="s">
        <v>189</v>
      </c>
      <c r="C99" s="5" t="s">
        <v>38</v>
      </c>
      <c r="D99" s="6">
        <v>5</v>
      </c>
      <c r="E99" s="6">
        <f>Tabelle7[[#This Row],[Preis VK
inkl. 19% MwSt.]]*Tabelle7[[#This Row],[Anzahl 
Bestellung]]</f>
        <v>0</v>
      </c>
      <c r="F99" s="5">
        <v>12</v>
      </c>
      <c r="G99" s="5" t="s">
        <v>5</v>
      </c>
      <c r="H99" s="5" t="s">
        <v>39</v>
      </c>
      <c r="I99" s="8" t="s">
        <v>40</v>
      </c>
    </row>
    <row r="100" spans="1:10" x14ac:dyDescent="0.25">
      <c r="A100" s="27"/>
      <c r="B100" s="5" t="s">
        <v>41</v>
      </c>
      <c r="C100" s="5" t="s">
        <v>27</v>
      </c>
      <c r="D100" s="6">
        <v>14</v>
      </c>
      <c r="E100" s="6">
        <f>Tabelle7[[#This Row],[Preis VK
inkl. 19% MwSt.]]*Tabelle7[[#This Row],[Anzahl 
Bestellung]]</f>
        <v>0</v>
      </c>
      <c r="F100" s="5">
        <v>400</v>
      </c>
      <c r="G100" s="5" t="s">
        <v>5</v>
      </c>
      <c r="H100" s="13" t="s">
        <v>169</v>
      </c>
      <c r="I100" s="8" t="s">
        <v>42</v>
      </c>
    </row>
    <row r="101" spans="1:10" x14ac:dyDescent="0.25">
      <c r="A101" s="27"/>
      <c r="B101" s="5" t="s">
        <v>119</v>
      </c>
      <c r="C101" s="5" t="s">
        <v>27</v>
      </c>
      <c r="D101" s="6">
        <v>22</v>
      </c>
      <c r="E101" s="6">
        <f>Tabelle7[[#This Row],[Preis VK
inkl. 19% MwSt.]]*Tabelle7[[#This Row],[Anzahl 
Bestellung]]</f>
        <v>0</v>
      </c>
      <c r="F101" s="5">
        <v>520</v>
      </c>
      <c r="G101" s="5" t="s">
        <v>5</v>
      </c>
      <c r="H101" s="13" t="s">
        <v>169</v>
      </c>
      <c r="I101" s="8" t="s">
        <v>149</v>
      </c>
    </row>
    <row r="102" spans="1:10" x14ac:dyDescent="0.25">
      <c r="A102" s="28"/>
      <c r="B102" s="10" t="s">
        <v>34</v>
      </c>
      <c r="C102" s="10" t="s">
        <v>27</v>
      </c>
      <c r="D102" s="11">
        <v>12</v>
      </c>
      <c r="E102" s="11">
        <f>Tabelle7[[#This Row],[Preis VK
inkl. 19% MwSt.]]*Tabelle7[[#This Row],[Anzahl 
Bestellung]]</f>
        <v>0</v>
      </c>
      <c r="F102" s="10">
        <v>250</v>
      </c>
      <c r="G102" s="10" t="s">
        <v>5</v>
      </c>
      <c r="H102" s="10" t="s">
        <v>6</v>
      </c>
      <c r="I102" s="12" t="s">
        <v>35</v>
      </c>
    </row>
    <row r="103" spans="1:10" x14ac:dyDescent="0.25">
      <c r="A103" s="28"/>
      <c r="B103" s="10" t="s">
        <v>101</v>
      </c>
      <c r="C103" s="10" t="s">
        <v>27</v>
      </c>
      <c r="D103" s="11">
        <v>12</v>
      </c>
      <c r="E103" s="11">
        <f>Tabelle7[[#This Row],[Preis VK
inkl. 19% MwSt.]]*Tabelle7[[#This Row],[Anzahl 
Bestellung]]</f>
        <v>0</v>
      </c>
      <c r="F103" s="10">
        <v>250</v>
      </c>
      <c r="G103" s="10" t="s">
        <v>5</v>
      </c>
      <c r="H103" s="10" t="s">
        <v>6</v>
      </c>
      <c r="I103" s="12" t="s">
        <v>102</v>
      </c>
    </row>
    <row r="104" spans="1:10" x14ac:dyDescent="0.25">
      <c r="A104" s="9"/>
      <c r="B104" s="10"/>
      <c r="C104" s="10"/>
      <c r="D104" s="22" t="s">
        <v>201</v>
      </c>
      <c r="E104" s="11">
        <f>SUM(Tabelle7[[Summe ]])</f>
        <v>0</v>
      </c>
      <c r="F104" s="10"/>
      <c r="G104" s="10"/>
      <c r="H104" s="21"/>
      <c r="I104" s="12"/>
      <c r="J104" s="4"/>
    </row>
    <row r="105" spans="1:10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8.75" x14ac:dyDescent="0.3">
      <c r="A106" s="20" t="s">
        <v>196</v>
      </c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0" ht="30.75" thickBot="1" x14ac:dyDescent="0.3">
      <c r="A107" s="14" t="s">
        <v>190</v>
      </c>
      <c r="B107" s="15" t="s">
        <v>0</v>
      </c>
      <c r="C107" s="15" t="s">
        <v>142</v>
      </c>
      <c r="D107" s="16" t="s">
        <v>150</v>
      </c>
      <c r="E107" s="16" t="s">
        <v>206</v>
      </c>
      <c r="F107" s="15" t="s">
        <v>188</v>
      </c>
      <c r="G107" s="15" t="s">
        <v>166</v>
      </c>
      <c r="H107" s="15" t="s">
        <v>167</v>
      </c>
      <c r="I107" s="17" t="s">
        <v>168</v>
      </c>
    </row>
    <row r="108" spans="1:10" ht="15.75" thickTop="1" x14ac:dyDescent="0.25">
      <c r="A108" s="27"/>
      <c r="B108" s="5" t="s">
        <v>132</v>
      </c>
      <c r="C108" s="5" t="s">
        <v>1</v>
      </c>
      <c r="D108" s="6">
        <v>25</v>
      </c>
      <c r="E108" s="6">
        <f>Tabelle8[[#This Row],[Preis VK
inkl. 19% MwSt.]]*Tabelle8[[#This Row],[Anzahl 
Bestellung]]</f>
        <v>0</v>
      </c>
      <c r="F108" s="5">
        <v>135</v>
      </c>
      <c r="G108" s="5" t="s">
        <v>5</v>
      </c>
      <c r="H108" s="5" t="s">
        <v>6</v>
      </c>
      <c r="I108" s="8" t="s">
        <v>133</v>
      </c>
    </row>
    <row r="109" spans="1:10" x14ac:dyDescent="0.25">
      <c r="A109" s="27"/>
      <c r="B109" s="5" t="s">
        <v>75</v>
      </c>
      <c r="C109" s="5" t="s">
        <v>1</v>
      </c>
      <c r="D109" s="6">
        <v>2</v>
      </c>
      <c r="E109" s="6">
        <f>Tabelle8[[#This Row],[Preis VK
inkl. 19% MwSt.]]*Tabelle8[[#This Row],[Anzahl 
Bestellung]]</f>
        <v>0</v>
      </c>
      <c r="F109" s="5">
        <v>11</v>
      </c>
      <c r="G109" s="5" t="s">
        <v>5</v>
      </c>
      <c r="H109" s="5" t="s">
        <v>6</v>
      </c>
      <c r="I109" s="8" t="s">
        <v>76</v>
      </c>
    </row>
    <row r="110" spans="1:10" x14ac:dyDescent="0.25">
      <c r="A110" s="27"/>
      <c r="B110" s="5" t="s">
        <v>177</v>
      </c>
      <c r="C110" s="5" t="s">
        <v>1</v>
      </c>
      <c r="D110" s="6">
        <v>1.5</v>
      </c>
      <c r="E110" s="6">
        <f>Tabelle8[[#This Row],[Preis VK
inkl. 19% MwSt.]]*Tabelle8[[#This Row],[Anzahl 
Bestellung]]</f>
        <v>0</v>
      </c>
      <c r="F110" s="5">
        <v>25</v>
      </c>
      <c r="G110" s="5" t="s">
        <v>2</v>
      </c>
      <c r="H110" s="5" t="s">
        <v>6</v>
      </c>
      <c r="I110" s="8" t="s">
        <v>178</v>
      </c>
    </row>
    <row r="111" spans="1:10" x14ac:dyDescent="0.25">
      <c r="A111" s="27"/>
      <c r="B111" s="5" t="s">
        <v>176</v>
      </c>
      <c r="C111" s="5" t="s">
        <v>1</v>
      </c>
      <c r="D111" s="6">
        <v>4</v>
      </c>
      <c r="E111" s="6">
        <f>Tabelle8[[#This Row],[Preis VK
inkl. 19% MwSt.]]*Tabelle8[[#This Row],[Anzahl 
Bestellung]]</f>
        <v>0</v>
      </c>
      <c r="F111" s="5">
        <v>48</v>
      </c>
      <c r="G111" s="5" t="s">
        <v>2</v>
      </c>
      <c r="H111" s="5" t="s">
        <v>6</v>
      </c>
      <c r="I111" s="8" t="s">
        <v>175</v>
      </c>
    </row>
    <row r="112" spans="1:10" x14ac:dyDescent="0.25">
      <c r="A112" s="27"/>
      <c r="B112" s="5" t="s">
        <v>173</v>
      </c>
      <c r="C112" s="5" t="s">
        <v>92</v>
      </c>
      <c r="D112" s="6">
        <v>1.5</v>
      </c>
      <c r="E112" s="6">
        <f>Tabelle8[[#This Row],[Preis VK
inkl. 19% MwSt.]]*Tabelle8[[#This Row],[Anzahl 
Bestellung]]</f>
        <v>0</v>
      </c>
      <c r="F112" s="5"/>
      <c r="G112" s="5" t="s">
        <v>2</v>
      </c>
      <c r="H112" s="5" t="s">
        <v>39</v>
      </c>
      <c r="I112" s="7"/>
    </row>
    <row r="113" spans="1:9" x14ac:dyDescent="0.25">
      <c r="A113" s="27"/>
      <c r="B113" s="5" t="s">
        <v>174</v>
      </c>
      <c r="C113" s="5"/>
      <c r="D113" s="6">
        <v>5</v>
      </c>
      <c r="E113" s="6">
        <f>Tabelle8[[#This Row],[Preis VK
inkl. 19% MwSt.]]*Tabelle8[[#This Row],[Anzahl 
Bestellung]]</f>
        <v>0</v>
      </c>
      <c r="F113" s="5"/>
      <c r="G113" s="5" t="s">
        <v>187</v>
      </c>
      <c r="H113" s="5" t="s">
        <v>187</v>
      </c>
      <c r="I113" s="7"/>
    </row>
    <row r="114" spans="1:9" x14ac:dyDescent="0.25">
      <c r="A114" s="27"/>
      <c r="B114" s="5" t="s">
        <v>79</v>
      </c>
      <c r="C114" s="5" t="s">
        <v>21</v>
      </c>
      <c r="D114" s="6">
        <v>3</v>
      </c>
      <c r="E114" s="6">
        <f>Tabelle8[[#This Row],[Preis VK
inkl. 19% MwSt.]]*Tabelle8[[#This Row],[Anzahl 
Bestellung]]</f>
        <v>0</v>
      </c>
      <c r="F114" s="5">
        <v>15</v>
      </c>
      <c r="G114" s="5" t="s">
        <v>5</v>
      </c>
      <c r="H114" s="5" t="s">
        <v>6</v>
      </c>
      <c r="I114" s="7"/>
    </row>
    <row r="115" spans="1:9" x14ac:dyDescent="0.25">
      <c r="A115" s="28"/>
      <c r="B115" s="10" t="s">
        <v>87</v>
      </c>
      <c r="C115" s="10" t="s">
        <v>1</v>
      </c>
      <c r="D115" s="11">
        <v>5</v>
      </c>
      <c r="E115" s="11">
        <f>Tabelle8[[#This Row],[Preis VK
inkl. 19% MwSt.]]*Tabelle8[[#This Row],[Anzahl 
Bestellung]]</f>
        <v>0</v>
      </c>
      <c r="F115" s="10">
        <v>26</v>
      </c>
      <c r="G115" s="10" t="s">
        <v>5</v>
      </c>
      <c r="H115" s="10" t="s">
        <v>6</v>
      </c>
      <c r="I115" s="12" t="s">
        <v>88</v>
      </c>
    </row>
    <row r="116" spans="1:9" x14ac:dyDescent="0.25">
      <c r="A116" s="27"/>
      <c r="B116" s="5" t="s">
        <v>78</v>
      </c>
      <c r="C116" s="5" t="s">
        <v>21</v>
      </c>
      <c r="D116" s="6">
        <v>3</v>
      </c>
      <c r="E116" s="6">
        <f>Tabelle8[[#This Row],[Preis VK
inkl. 19% MwSt.]]*Tabelle8[[#This Row],[Anzahl 
Bestellung]]</f>
        <v>0</v>
      </c>
      <c r="F116" s="5">
        <v>15</v>
      </c>
      <c r="G116" s="5" t="s">
        <v>5</v>
      </c>
      <c r="H116" s="5" t="s">
        <v>6</v>
      </c>
      <c r="I116" s="7"/>
    </row>
    <row r="117" spans="1:9" x14ac:dyDescent="0.25">
      <c r="A117" s="28"/>
      <c r="B117" s="10" t="s">
        <v>162</v>
      </c>
      <c r="C117" s="10" t="s">
        <v>21</v>
      </c>
      <c r="D117" s="11">
        <v>8</v>
      </c>
      <c r="E117" s="11">
        <f>Tabelle8[[#This Row],[Preis VK
inkl. 19% MwSt.]]*Tabelle8[[#This Row],[Anzahl 
Bestellung]]</f>
        <v>0</v>
      </c>
      <c r="F117" s="10">
        <v>42</v>
      </c>
      <c r="G117" s="10" t="s">
        <v>5</v>
      </c>
      <c r="H117" s="10" t="s">
        <v>6</v>
      </c>
      <c r="I117" s="12" t="s">
        <v>148</v>
      </c>
    </row>
    <row r="118" spans="1:9" x14ac:dyDescent="0.25">
      <c r="A118" s="9"/>
      <c r="B118" s="10"/>
      <c r="C118" s="10"/>
      <c r="D118" s="22" t="s">
        <v>202</v>
      </c>
      <c r="E118" s="11">
        <f>SUM(Tabelle8[Summe])</f>
        <v>0</v>
      </c>
      <c r="F118" s="10"/>
      <c r="G118" s="10"/>
      <c r="H118" s="10"/>
      <c r="I118" s="21"/>
    </row>
    <row r="120" spans="1:9" ht="18.75" x14ac:dyDescent="0.3">
      <c r="A120" s="23"/>
      <c r="B120" s="23"/>
      <c r="C120" s="23"/>
      <c r="D120" s="24" t="s">
        <v>203</v>
      </c>
      <c r="E120" s="25">
        <f>Tabelle8[[#Totals],[Summe]]+Tabelle7[[#Totals],[Summe ]]+Tabelle6[[#Totals],[Summe]]+Tabelle5[[#Totals],[Summe]]+Tabelle3[[#Totals],[Summe ]]+Tabelle2[[#Totals],[Summe ]]+Tabelle9[[#Totals],[Summe]]</f>
        <v>0</v>
      </c>
      <c r="F120" s="26" t="s">
        <v>191</v>
      </c>
      <c r="G120" s="23"/>
      <c r="H120" s="23"/>
      <c r="I120" s="23"/>
    </row>
  </sheetData>
  <sheetProtection algorithmName="SHA-512" hashValue="IXEWXz0KgIS9BG3qbjCnEsdOJyW8wIKtFxr+PNgwPkWOcML3G44j2K6JPFWMW+k5i8xDP3ZNE7nsP0PJOv3H1g==" saltValue="GFe+Y1jtuoB3JCKYOZ7+zw==" spinCount="100000" sheet="1" objects="1" scenarios="1"/>
  <mergeCells count="7">
    <mergeCell ref="A95:J95"/>
    <mergeCell ref="A106:J106"/>
    <mergeCell ref="A3:J3"/>
    <mergeCell ref="A13:J13"/>
    <mergeCell ref="A52:J52"/>
    <mergeCell ref="A66:J66"/>
    <mergeCell ref="A75:J75"/>
  </mergeCells>
  <phoneticPr fontId="19" type="noConversion"/>
  <hyperlinks>
    <hyperlink ref="I110" r:id="rId1"/>
    <hyperlink ref="I68" r:id="rId2"/>
    <hyperlink ref="I71" r:id="rId3"/>
    <hyperlink ref="I99" r:id="rId4"/>
    <hyperlink ref="I39" r:id="rId5"/>
    <hyperlink ref="I97" r:id="rId6"/>
    <hyperlink ref="I42" r:id="rId7"/>
    <hyperlink ref="I115" r:id="rId8"/>
    <hyperlink ref="I79" r:id="rId9"/>
    <hyperlink ref="I83" r:id="rId10"/>
    <hyperlink ref="I23" r:id="rId11"/>
    <hyperlink ref="I33" r:id="rId12"/>
    <hyperlink ref="I47" r:id="rId13"/>
    <hyperlink ref="I61" r:id="rId14"/>
    <hyperlink ref="I81" r:id="rId15"/>
    <hyperlink ref="I10" r:id="rId16"/>
    <hyperlink ref="I7" r:id="rId17"/>
    <hyperlink ref="I6" r:id="rId18"/>
    <hyperlink ref="I9" r:id="rId19"/>
    <hyperlink ref="I8" r:id="rId20"/>
    <hyperlink ref="I22" r:id="rId21"/>
    <hyperlink ref="I117" r:id="rId22"/>
    <hyperlink ref="I17" r:id="rId23"/>
    <hyperlink ref="I60" r:id="rId24"/>
    <hyperlink ref="I57" r:id="rId25"/>
    <hyperlink ref="I87" r:id="rId26"/>
    <hyperlink ref="I21" r:id="rId27"/>
    <hyperlink ref="I111" r:id="rId28"/>
    <hyperlink ref="I45" r:id="rId29"/>
    <hyperlink ref="I24" r:id="rId30"/>
    <hyperlink ref="I101" r:id="rId31"/>
    <hyperlink ref="I72" r:id="rId32"/>
    <hyperlink ref="I86" r:id="rId33"/>
    <hyperlink ref="I29" r:id="rId34"/>
    <hyperlink ref="I37" r:id="rId35"/>
    <hyperlink ref="I77" r:id="rId36"/>
    <hyperlink ref="I34" r:id="rId37"/>
    <hyperlink ref="I108" r:id="rId38"/>
    <hyperlink ref="I31" r:id="rId39"/>
    <hyperlink ref="I32" r:id="rId40"/>
    <hyperlink ref="I46" r:id="rId41"/>
    <hyperlink ref="I58" r:id="rId42"/>
    <hyperlink ref="I28" r:id="rId43"/>
    <hyperlink ref="I90" r:id="rId44"/>
    <hyperlink ref="I103" r:id="rId45"/>
    <hyperlink ref="I102" r:id="rId46"/>
    <hyperlink ref="I30" r:id="rId47"/>
    <hyperlink ref="I84" r:id="rId48"/>
    <hyperlink ref="I44" r:id="rId49"/>
    <hyperlink ref="I80" r:id="rId50"/>
    <hyperlink ref="I55" r:id="rId51"/>
    <hyperlink ref="I62" r:id="rId52"/>
    <hyperlink ref="I85" r:id="rId53"/>
    <hyperlink ref="I89" r:id="rId54"/>
    <hyperlink ref="I20" r:id="rId55"/>
    <hyperlink ref="I88" r:id="rId56"/>
    <hyperlink ref="I49" r:id="rId57"/>
    <hyperlink ref="I19" r:id="rId58"/>
    <hyperlink ref="I25" r:id="rId59"/>
    <hyperlink ref="I56" r:id="rId60"/>
    <hyperlink ref="I100" r:id="rId61"/>
    <hyperlink ref="I35" r:id="rId62"/>
    <hyperlink ref="I26" r:id="rId63"/>
    <hyperlink ref="I15" r:id="rId64"/>
    <hyperlink ref="I54" r:id="rId65"/>
    <hyperlink ref="I27" r:id="rId66"/>
    <hyperlink ref="I43" r:id="rId67"/>
    <hyperlink ref="I92" r:id="rId68"/>
    <hyperlink ref="I48" r:id="rId69"/>
    <hyperlink ref="I36" r:id="rId70"/>
    <hyperlink ref="I18" r:id="rId71"/>
    <hyperlink ref="I16" r:id="rId72"/>
    <hyperlink ref="I78" r:id="rId73"/>
    <hyperlink ref="I91" r:id="rId74"/>
    <hyperlink ref="I82" r:id="rId75"/>
    <hyperlink ref="I59" r:id="rId76"/>
    <hyperlink ref="I40" r:id="rId77"/>
    <hyperlink ref="I98" r:id="rId78"/>
    <hyperlink ref="I109" r:id="rId79"/>
    <hyperlink ref="I41" r:id="rId80"/>
    <hyperlink ref="I38" r:id="rId81"/>
  </hyperlinks>
  <pageMargins left="0.7" right="0.7" top="0.78740157499999996" bottom="0.78740157499999996" header="0.3" footer="0.3"/>
  <tableParts count="7">
    <tablePart r:id="rId82"/>
    <tablePart r:id="rId83"/>
    <tablePart r:id="rId84"/>
    <tablePart r:id="rId85"/>
    <tablePart r:id="rId86"/>
    <tablePart r:id="rId87"/>
    <tablePart r:id="rId8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lager_2023-12-22T14 59 08.737Z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 Kees</cp:lastModifiedBy>
  <dcterms:created xsi:type="dcterms:W3CDTF">2023-12-22T16:50:41Z</dcterms:created>
  <dcterms:modified xsi:type="dcterms:W3CDTF">2023-12-22T16:56:55Z</dcterms:modified>
</cp:coreProperties>
</file>